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7. PROSTOR - 16. NP - L\"/>
    </mc:Choice>
  </mc:AlternateContent>
  <xr:revisionPtr revIDLastSave="0" documentId="13_ncr:1_{BB72B7EA-EDE2-4706-B17F-49143BC0FD9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7 - 7. prostor - 16. patro" sheetId="2" r:id="rId2"/>
    <sheet name="Seznam figur" sheetId="3" r:id="rId3"/>
    <sheet name="Pokyny pro vyplnění" sheetId="4" r:id="rId4"/>
  </sheets>
  <definedNames>
    <definedName name="_xlnm._FilterDatabase" localSheetId="1" hidden="1">'07 - 7. prostor - 16. patro'!$C$110:$K$412</definedName>
    <definedName name="_xlnm.Print_Titles" localSheetId="1">'07 - 7. prostor - 16. patro'!$110:$110</definedName>
    <definedName name="_xlnm.Print_Titles" localSheetId="0">'Rekapitulace stavby'!$52:$52</definedName>
    <definedName name="_xlnm.Print_Titles" localSheetId="2">'Seznam figur'!$9:$9</definedName>
    <definedName name="_xlnm.Print_Area" localSheetId="1">'07 - 7. prostor - 16. patro'!$C$4:$J$39,'07 - 7. prostor - 16. patro'!$C$45:$J$92,'07 - 7. prostor - 16. patro'!$C$98:$K$412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T406" i="2"/>
  <c r="R407" i="2"/>
  <c r="R406" i="2"/>
  <c r="P407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T267" i="2" s="1"/>
  <c r="R268" i="2"/>
  <c r="R267" i="2"/>
  <c r="P268" i="2"/>
  <c r="P267" i="2" s="1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T198" i="2" s="1"/>
  <c r="R199" i="2"/>
  <c r="R198" i="2" s="1"/>
  <c r="P199" i="2"/>
  <c r="P198" i="2"/>
  <c r="BI195" i="2"/>
  <c r="BH195" i="2"/>
  <c r="BG195" i="2"/>
  <c r="BF195" i="2"/>
  <c r="T195" i="2"/>
  <c r="T194" i="2" s="1"/>
  <c r="R195" i="2"/>
  <c r="R194" i="2" s="1"/>
  <c r="P195" i="2"/>
  <c r="P194" i="2" s="1"/>
  <c r="BI189" i="2"/>
  <c r="BH189" i="2"/>
  <c r="BG189" i="2"/>
  <c r="BF189" i="2"/>
  <c r="T189" i="2"/>
  <c r="T188" i="2" s="1"/>
  <c r="R189" i="2"/>
  <c r="R188" i="2" s="1"/>
  <c r="P189" i="2"/>
  <c r="P188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F105" i="2"/>
  <c r="E103" i="2"/>
  <c r="F52" i="2"/>
  <c r="E50" i="2"/>
  <c r="J24" i="2"/>
  <c r="E24" i="2"/>
  <c r="J55" i="2" s="1"/>
  <c r="J23" i="2"/>
  <c r="J21" i="2"/>
  <c r="E21" i="2"/>
  <c r="J107" i="2" s="1"/>
  <c r="J20" i="2"/>
  <c r="J18" i="2"/>
  <c r="E18" i="2"/>
  <c r="F55" i="2"/>
  <c r="J17" i="2"/>
  <c r="J15" i="2"/>
  <c r="E15" i="2"/>
  <c r="F54" i="2" s="1"/>
  <c r="J14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381" i="2"/>
  <c r="BK167" i="2"/>
  <c r="BK231" i="2"/>
  <c r="BK172" i="2"/>
  <c r="J276" i="2"/>
  <c r="BK207" i="2"/>
  <c r="BK158" i="2"/>
  <c r="J237" i="2"/>
  <c r="BK138" i="2"/>
  <c r="BK149" i="2"/>
  <c r="BK401" i="2"/>
  <c r="J381" i="2"/>
  <c r="BK373" i="2"/>
  <c r="J224" i="2"/>
  <c r="J371" i="2"/>
  <c r="BK286" i="2"/>
  <c r="J357" i="2"/>
  <c r="J278" i="2"/>
  <c r="J320" i="2"/>
  <c r="J268" i="2"/>
  <c r="BK341" i="2"/>
  <c r="BK165" i="2"/>
  <c r="J121" i="2"/>
  <c r="J373" i="2"/>
  <c r="BK310" i="2"/>
  <c r="J366" i="2"/>
  <c r="J167" i="2"/>
  <c r="J231" i="2"/>
  <c r="BK299" i="2"/>
  <c r="BK203" i="2"/>
  <c r="J286" i="2"/>
  <c r="J327" i="2"/>
  <c r="J155" i="2"/>
  <c r="J158" i="2"/>
  <c r="BK349" i="2"/>
  <c r="BK225" i="2"/>
  <c r="BK397" i="2"/>
  <c r="BK412" i="2"/>
  <c r="J243" i="2"/>
  <c r="BK351" i="2"/>
  <c r="J403" i="2"/>
  <c r="BK219" i="2"/>
  <c r="J152" i="2"/>
  <c r="J189" i="2"/>
  <c r="J405" i="2"/>
  <c r="J273" i="2"/>
  <c r="J257" i="2"/>
  <c r="J265" i="2"/>
  <c r="BK378" i="2"/>
  <c r="J114" i="2"/>
  <c r="J169" i="2"/>
  <c r="BK336" i="2"/>
  <c r="BK236" i="2"/>
  <c r="BK136" i="2"/>
  <c r="BK229" i="2"/>
  <c r="J281" i="2"/>
  <c r="J290" i="2"/>
  <c r="J349" i="2"/>
  <c r="BK243" i="2"/>
  <c r="J393" i="2"/>
  <c r="AS54" i="1"/>
  <c r="J325" i="2"/>
  <c r="BK391" i="2"/>
  <c r="J402" i="2"/>
  <c r="J234" i="2"/>
  <c r="BK114" i="2"/>
  <c r="BK144" i="2"/>
  <c r="J401" i="2"/>
  <c r="BK273" i="2"/>
  <c r="J124" i="2"/>
  <c r="BK210" i="2"/>
  <c r="BK237" i="2"/>
  <c r="J246" i="2"/>
  <c r="J127" i="2"/>
  <c r="J399" i="2"/>
  <c r="BK199" i="2"/>
  <c r="BK185" i="2"/>
  <c r="J203" i="2"/>
  <c r="J172" i="2"/>
  <c r="BK257" i="2"/>
  <c r="J412" i="2"/>
  <c r="BK395" i="2"/>
  <c r="BK346" i="2"/>
  <c r="BK176" i="2"/>
  <c r="BK389" i="2"/>
  <c r="J260" i="2"/>
  <c r="BK239" i="2"/>
  <c r="BK155" i="2"/>
  <c r="BK411" i="2"/>
  <c r="J387" i="2"/>
  <c r="J354" i="2"/>
  <c r="J146" i="2"/>
  <c r="BK386" i="2"/>
  <c r="J214" i="2"/>
  <c r="BK169" i="2"/>
  <c r="BK146" i="2"/>
  <c r="BK279" i="2"/>
  <c r="J275" i="2"/>
  <c r="BK124" i="2"/>
  <c r="BK360" i="2"/>
  <c r="BK403" i="2"/>
  <c r="J180" i="2"/>
  <c r="BK224" i="2"/>
  <c r="J248" i="2"/>
  <c r="J330" i="2"/>
  <c r="BK161" i="2"/>
  <c r="J395" i="2"/>
  <c r="J161" i="2"/>
  <c r="J245" i="2"/>
  <c r="BK288" i="2"/>
  <c r="J385" i="2"/>
  <c r="BK142" i="2"/>
  <c r="BK248" i="2"/>
  <c r="BK281" i="2"/>
  <c r="BK402" i="2"/>
  <c r="BK407" i="2"/>
  <c r="J140" i="2"/>
  <c r="BK140" i="2"/>
  <c r="J376" i="2"/>
  <c r="J411" i="2"/>
  <c r="J296" i="2"/>
  <c r="J240" i="2"/>
  <c r="BK330" i="2"/>
  <c r="BK380" i="2"/>
  <c r="J336" i="2"/>
  <c r="J299" i="2"/>
  <c r="J250" i="2"/>
  <c r="BK385" i="2"/>
  <c r="BK212" i="2"/>
  <c r="J389" i="2"/>
  <c r="BK354" i="2"/>
  <c r="BK133" i="2"/>
  <c r="J341" i="2"/>
  <c r="J301" i="2"/>
  <c r="J229" i="2"/>
  <c r="J212" i="2"/>
  <c r="BK234" i="2"/>
  <c r="BK301" i="2"/>
  <c r="J262" i="2"/>
  <c r="J205" i="2"/>
  <c r="J195" i="2"/>
  <c r="BK296" i="2"/>
  <c r="BK376" i="2"/>
  <c r="BK214" i="2"/>
  <c r="BK290" i="2"/>
  <c r="J391" i="2"/>
  <c r="BK216" i="2"/>
  <c r="J176" i="2"/>
  <c r="BK262" i="2"/>
  <c r="BK221" i="2"/>
  <c r="J219" i="2"/>
  <c r="J210" i="2"/>
  <c r="J271" i="2"/>
  <c r="J118" i="2"/>
  <c r="BK278" i="2"/>
  <c r="J236" i="2"/>
  <c r="BK383" i="2"/>
  <c r="J279" i="2"/>
  <c r="J165" i="2"/>
  <c r="BK250" i="2"/>
  <c r="BK362" i="2"/>
  <c r="J293" i="2"/>
  <c r="BK323" i="2"/>
  <c r="BK254" i="2"/>
  <c r="BK393" i="2"/>
  <c r="BK180" i="2"/>
  <c r="BK325" i="2"/>
  <c r="BK195" i="2"/>
  <c r="BK399" i="2"/>
  <c r="J386" i="2"/>
  <c r="J334" i="2"/>
  <c r="J131" i="2"/>
  <c r="BK271" i="2"/>
  <c r="J288" i="2"/>
  <c r="BK268" i="2"/>
  <c r="BK260" i="2"/>
  <c r="BK189" i="2"/>
  <c r="BK251" i="2"/>
  <c r="J138" i="2"/>
  <c r="J225" i="2"/>
  <c r="J407" i="2"/>
  <c r="J221" i="2"/>
  <c r="BK240" i="2"/>
  <c r="BK316" i="2"/>
  <c r="J185" i="2"/>
  <c r="BK275" i="2"/>
  <c r="J374" i="2"/>
  <c r="J142" i="2"/>
  <c r="BK368" i="2"/>
  <c r="J360" i="2"/>
  <c r="BK371" i="2"/>
  <c r="BK387" i="2"/>
  <c r="BK304" i="2"/>
  <c r="BK320" i="2"/>
  <c r="BK233" i="2"/>
  <c r="J136" i="2"/>
  <c r="J351" i="2"/>
  <c r="BK327" i="2"/>
  <c r="BK276" i="2"/>
  <c r="J207" i="2"/>
  <c r="BK405" i="2"/>
  <c r="BK127" i="2"/>
  <c r="J199" i="2"/>
  <c r="J397" i="2"/>
  <c r="J149" i="2"/>
  <c r="J323" i="2"/>
  <c r="BK334" i="2"/>
  <c r="J304" i="2"/>
  <c r="BK283" i="2"/>
  <c r="J313" i="2"/>
  <c r="J368" i="2"/>
  <c r="BK313" i="2"/>
  <c r="J144" i="2"/>
  <c r="J362" i="2"/>
  <c r="J316" i="2"/>
  <c r="J283" i="2"/>
  <c r="BK205" i="2"/>
  <c r="BK366" i="2"/>
  <c r="J346" i="2"/>
  <c r="BK265" i="2"/>
  <c r="J216" i="2"/>
  <c r="BK246" i="2"/>
  <c r="J310" i="2"/>
  <c r="BK293" i="2"/>
  <c r="J133" i="2"/>
  <c r="BK307" i="2"/>
  <c r="J378" i="2"/>
  <c r="BK118" i="2"/>
  <c r="BK357" i="2"/>
  <c r="J383" i="2"/>
  <c r="J239" i="2"/>
  <c r="J233" i="2"/>
  <c r="J251" i="2"/>
  <c r="J380" i="2"/>
  <c r="J254" i="2"/>
  <c r="BK152" i="2"/>
  <c r="BK374" i="2"/>
  <c r="BK245" i="2"/>
  <c r="BK121" i="2"/>
  <c r="J307" i="2"/>
  <c r="BK131" i="2"/>
  <c r="BK130" i="2" l="1"/>
  <c r="J130" i="2" s="1"/>
  <c r="J62" i="2" s="1"/>
  <c r="T164" i="2"/>
  <c r="P202" i="2"/>
  <c r="BK228" i="2"/>
  <c r="J228" i="2"/>
  <c r="J73" i="2"/>
  <c r="R242" i="2"/>
  <c r="P270" i="2"/>
  <c r="R303" i="2"/>
  <c r="R282" i="2" s="1"/>
  <c r="T353" i="2"/>
  <c r="P113" i="2"/>
  <c r="R148" i="2"/>
  <c r="R175" i="2"/>
  <c r="R174" i="2" s="1"/>
  <c r="R213" i="2"/>
  <c r="T256" i="2"/>
  <c r="T253" i="2" s="1"/>
  <c r="P303" i="2"/>
  <c r="P282" i="2" s="1"/>
  <c r="R353" i="2"/>
  <c r="P370" i="2"/>
  <c r="BK382" i="2"/>
  <c r="J382" i="2" s="1"/>
  <c r="J87" i="2" s="1"/>
  <c r="T398" i="2"/>
  <c r="P130" i="2"/>
  <c r="BK164" i="2"/>
  <c r="J164" i="2" s="1"/>
  <c r="J64" i="2" s="1"/>
  <c r="R202" i="2"/>
  <c r="P228" i="2"/>
  <c r="R270" i="2"/>
  <c r="T303" i="2"/>
  <c r="T282" i="2"/>
  <c r="P353" i="2"/>
  <c r="T370" i="2"/>
  <c r="T382" i="2"/>
  <c r="BK398" i="2"/>
  <c r="J398" i="2" s="1"/>
  <c r="J89" i="2" s="1"/>
  <c r="T130" i="2"/>
  <c r="R164" i="2"/>
  <c r="P213" i="2"/>
  <c r="P242" i="2"/>
  <c r="BK270" i="2"/>
  <c r="J270" i="2" s="1"/>
  <c r="J78" i="2" s="1"/>
  <c r="T319" i="2"/>
  <c r="T377" i="2"/>
  <c r="R388" i="2"/>
  <c r="BK148" i="2"/>
  <c r="J148" i="2" s="1"/>
  <c r="J63" i="2" s="1"/>
  <c r="P164" i="2"/>
  <c r="T202" i="2"/>
  <c r="T228" i="2"/>
  <c r="R256" i="2"/>
  <c r="R253" i="2" s="1"/>
  <c r="BK319" i="2"/>
  <c r="J319" i="2" s="1"/>
  <c r="J81" i="2" s="1"/>
  <c r="BK370" i="2"/>
  <c r="J370" i="2" s="1"/>
  <c r="J85" i="2" s="1"/>
  <c r="R377" i="2"/>
  <c r="P388" i="2"/>
  <c r="T410" i="2"/>
  <c r="T113" i="2"/>
  <c r="T148" i="2"/>
  <c r="T112" i="2" s="1"/>
  <c r="T175" i="2"/>
  <c r="T174" i="2" s="1"/>
  <c r="R228" i="2"/>
  <c r="BK256" i="2"/>
  <c r="J256" i="2" s="1"/>
  <c r="J76" i="2" s="1"/>
  <c r="P319" i="2"/>
  <c r="P377" i="2"/>
  <c r="BK388" i="2"/>
  <c r="J388" i="2"/>
  <c r="J88" i="2" s="1"/>
  <c r="P398" i="2"/>
  <c r="P410" i="2"/>
  <c r="R113" i="2"/>
  <c r="P148" i="2"/>
  <c r="P175" i="2"/>
  <c r="P174" i="2" s="1"/>
  <c r="BK213" i="2"/>
  <c r="J213" i="2" s="1"/>
  <c r="J72" i="2" s="1"/>
  <c r="BK242" i="2"/>
  <c r="J242" i="2" s="1"/>
  <c r="J74" i="2" s="1"/>
  <c r="P256" i="2"/>
  <c r="P253" i="2" s="1"/>
  <c r="T270" i="2"/>
  <c r="BK303" i="2"/>
  <c r="J303" i="2" s="1"/>
  <c r="J80" i="2" s="1"/>
  <c r="BK353" i="2"/>
  <c r="J353" i="2"/>
  <c r="J82" i="2" s="1"/>
  <c r="R370" i="2"/>
  <c r="P382" i="2"/>
  <c r="R398" i="2"/>
  <c r="R410" i="2"/>
  <c r="BK113" i="2"/>
  <c r="J113" i="2" s="1"/>
  <c r="J61" i="2" s="1"/>
  <c r="R130" i="2"/>
  <c r="BK175" i="2"/>
  <c r="J175" i="2"/>
  <c r="J66" i="2" s="1"/>
  <c r="BK202" i="2"/>
  <c r="J202" i="2"/>
  <c r="J71" i="2" s="1"/>
  <c r="T213" i="2"/>
  <c r="T242" i="2"/>
  <c r="R319" i="2"/>
  <c r="BK377" i="2"/>
  <c r="J377" i="2" s="1"/>
  <c r="J86" i="2" s="1"/>
  <c r="R382" i="2"/>
  <c r="T388" i="2"/>
  <c r="BK410" i="2"/>
  <c r="J410" i="2" s="1"/>
  <c r="J91" i="2" s="1"/>
  <c r="BK188" i="2"/>
  <c r="J188" i="2" s="1"/>
  <c r="J67" i="2" s="1"/>
  <c r="BK194" i="2"/>
  <c r="J194" i="2" s="1"/>
  <c r="J68" i="2" s="1"/>
  <c r="BK406" i="2"/>
  <c r="J406" i="2" s="1"/>
  <c r="J90" i="2" s="1"/>
  <c r="BK267" i="2"/>
  <c r="J267" i="2"/>
  <c r="J77" i="2" s="1"/>
  <c r="BK198" i="2"/>
  <c r="J198" i="2" s="1"/>
  <c r="J69" i="2" s="1"/>
  <c r="J54" i="2"/>
  <c r="F107" i="2"/>
  <c r="BE133" i="2"/>
  <c r="BE136" i="2"/>
  <c r="BE167" i="2"/>
  <c r="BE169" i="2"/>
  <c r="BE205" i="2"/>
  <c r="BE240" i="2"/>
  <c r="BE248" i="2"/>
  <c r="BE257" i="2"/>
  <c r="BE268" i="2"/>
  <c r="BE301" i="2"/>
  <c r="BE307" i="2"/>
  <c r="E101" i="2"/>
  <c r="F108" i="2"/>
  <c r="BE149" i="2"/>
  <c r="BE231" i="2"/>
  <c r="BE237" i="2"/>
  <c r="BE239" i="2"/>
  <c r="BE251" i="2"/>
  <c r="BE273" i="2"/>
  <c r="BE275" i="2"/>
  <c r="BE346" i="2"/>
  <c r="BE349" i="2"/>
  <c r="BE371" i="2"/>
  <c r="BE118" i="2"/>
  <c r="BE121" i="2"/>
  <c r="BE138" i="2"/>
  <c r="BE155" i="2"/>
  <c r="BE158" i="2"/>
  <c r="BE165" i="2"/>
  <c r="BE216" i="2"/>
  <c r="BE219" i="2"/>
  <c r="BE250" i="2"/>
  <c r="BE254" i="2"/>
  <c r="BE262" i="2"/>
  <c r="BE265" i="2"/>
  <c r="BE293" i="2"/>
  <c r="BE296" i="2"/>
  <c r="BE299" i="2"/>
  <c r="BE304" i="2"/>
  <c r="BE373" i="2"/>
  <c r="J105" i="2"/>
  <c r="BE142" i="2"/>
  <c r="BE180" i="2"/>
  <c r="BE199" i="2"/>
  <c r="BE234" i="2"/>
  <c r="BE243" i="2"/>
  <c r="BE278" i="2"/>
  <c r="BE279" i="2"/>
  <c r="BE281" i="2"/>
  <c r="BE310" i="2"/>
  <c r="BE362" i="2"/>
  <c r="BE146" i="2"/>
  <c r="BE152" i="2"/>
  <c r="BE172" i="2"/>
  <c r="BE185" i="2"/>
  <c r="BE189" i="2"/>
  <c r="BE207" i="2"/>
  <c r="BE224" i="2"/>
  <c r="BE229" i="2"/>
  <c r="BE260" i="2"/>
  <c r="BE271" i="2"/>
  <c r="BE313" i="2"/>
  <c r="BE334" i="2"/>
  <c r="BE336" i="2"/>
  <c r="BE341" i="2"/>
  <c r="BE144" i="2"/>
  <c r="BE161" i="2"/>
  <c r="BE203" i="2"/>
  <c r="BE246" i="2"/>
  <c r="BE283" i="2"/>
  <c r="BE316" i="2"/>
  <c r="BE320" i="2"/>
  <c r="BE351" i="2"/>
  <c r="BE354" i="2"/>
  <c r="BE357" i="2"/>
  <c r="BE376" i="2"/>
  <c r="BE381" i="2"/>
  <c r="BE387" i="2"/>
  <c r="BE393" i="2"/>
  <c r="BE397" i="2"/>
  <c r="BE401" i="2"/>
  <c r="BE402" i="2"/>
  <c r="BE407" i="2"/>
  <c r="J108" i="2"/>
  <c r="BE124" i="2"/>
  <c r="BE127" i="2"/>
  <c r="BE131" i="2"/>
  <c r="BE176" i="2"/>
  <c r="BE195" i="2"/>
  <c r="BE233" i="2"/>
  <c r="BE245" i="2"/>
  <c r="BE286" i="2"/>
  <c r="BE288" i="2"/>
  <c r="BE290" i="2"/>
  <c r="BE323" i="2"/>
  <c r="BE325" i="2"/>
  <c r="BE327" i="2"/>
  <c r="BE330" i="2"/>
  <c r="BE360" i="2"/>
  <c r="BE368" i="2"/>
  <c r="BE374" i="2"/>
  <c r="BE385" i="2"/>
  <c r="BE391" i="2"/>
  <c r="BE395" i="2"/>
  <c r="BE403" i="2"/>
  <c r="BE411" i="2"/>
  <c r="BE114" i="2"/>
  <c r="BE140" i="2"/>
  <c r="BE210" i="2"/>
  <c r="BE212" i="2"/>
  <c r="BE214" i="2"/>
  <c r="BE221" i="2"/>
  <c r="BE225" i="2"/>
  <c r="BE236" i="2"/>
  <c r="BE276" i="2"/>
  <c r="BE366" i="2"/>
  <c r="BE378" i="2"/>
  <c r="BE380" i="2"/>
  <c r="BE383" i="2"/>
  <c r="BE386" i="2"/>
  <c r="BE389" i="2"/>
  <c r="BE399" i="2"/>
  <c r="BE405" i="2"/>
  <c r="BE412" i="2"/>
  <c r="F34" i="2"/>
  <c r="BA55" i="1" s="1"/>
  <c r="BA54" i="1" s="1"/>
  <c r="W30" i="1" s="1"/>
  <c r="F36" i="2"/>
  <c r="BC55" i="1" s="1"/>
  <c r="BC54" i="1" s="1"/>
  <c r="W32" i="1" s="1"/>
  <c r="J34" i="2"/>
  <c r="AW55" i="1" s="1"/>
  <c r="F37" i="2"/>
  <c r="BD55" i="1" s="1"/>
  <c r="BD54" i="1" s="1"/>
  <c r="W33" i="1" s="1"/>
  <c r="F35" i="2"/>
  <c r="BB55" i="1" s="1"/>
  <c r="BB54" i="1" s="1"/>
  <c r="AX54" i="1" s="1"/>
  <c r="BK282" i="2" l="1"/>
  <c r="J282" i="2" s="1"/>
  <c r="J79" i="2" s="1"/>
  <c r="BK365" i="2"/>
  <c r="J365" i="2" s="1"/>
  <c r="J84" i="2" s="1"/>
  <c r="R365" i="2"/>
  <c r="R364" i="2" s="1"/>
  <c r="T365" i="2"/>
  <c r="T364" i="2"/>
  <c r="P365" i="2"/>
  <c r="P364" i="2" s="1"/>
  <c r="T201" i="2"/>
  <c r="T111" i="2" s="1"/>
  <c r="R112" i="2"/>
  <c r="R201" i="2"/>
  <c r="P112" i="2"/>
  <c r="P201" i="2"/>
  <c r="BK253" i="2"/>
  <c r="J253" i="2" s="1"/>
  <c r="J75" i="2" s="1"/>
  <c r="BK112" i="2"/>
  <c r="BK174" i="2"/>
  <c r="J174" i="2"/>
  <c r="J65" i="2"/>
  <c r="W31" i="1"/>
  <c r="AY54" i="1"/>
  <c r="F33" i="2"/>
  <c r="AZ55" i="1" s="1"/>
  <c r="AZ54" i="1" s="1"/>
  <c r="AV54" i="1" s="1"/>
  <c r="AK29" i="1" s="1"/>
  <c r="AW54" i="1"/>
  <c r="AK30" i="1" s="1"/>
  <c r="J33" i="2"/>
  <c r="AV55" i="1" s="1"/>
  <c r="AT55" i="1" s="1"/>
  <c r="BK364" i="2" l="1"/>
  <c r="J364" i="2" s="1"/>
  <c r="J83" i="2" s="1"/>
  <c r="BK201" i="2"/>
  <c r="J201" i="2" s="1"/>
  <c r="J70" i="2" s="1"/>
  <c r="BK111" i="2"/>
  <c r="J111" i="2" s="1"/>
  <c r="J59" i="2" s="1"/>
  <c r="P111" i="2"/>
  <c r="AU55" i="1" s="1"/>
  <c r="AU54" i="1" s="1"/>
  <c r="R111" i="2"/>
  <c r="J112" i="2"/>
  <c r="J60" i="2" s="1"/>
  <c r="AT54" i="1"/>
  <c r="W29" i="1"/>
  <c r="J30" i="2" l="1"/>
  <c r="AG55" i="1" s="1"/>
  <c r="AG54" i="1" s="1"/>
  <c r="AK26" i="1" s="1"/>
  <c r="AK35" i="1" s="1"/>
  <c r="J39" i="2" l="1"/>
  <c r="AN55" i="1"/>
  <c r="AN54" i="1"/>
</calcChain>
</file>

<file path=xl/sharedStrings.xml><?xml version="1.0" encoding="utf-8"?>
<sst xmlns="http://schemas.openxmlformats.org/spreadsheetml/2006/main" count="3671" uniqueCount="1035">
  <si>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</si>
  <si>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</si>
  <si>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</si>
  <si>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</si>
  <si>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</si>
  <si>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</si>
  <si>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</si>
  <si>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</si>
  <si>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</si>
  <si>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</si>
  <si>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</si>
  <si>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</si>
  <si>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</si>
  <si>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</si>
  <si>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</si>
  <si>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</si>
  <si>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</si>
  <si>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</si>
  <si>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</si>
  <si>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</si>
  <si>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</si>
  <si>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</si>
  <si>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</si>
  <si>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</si>
  <si>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</si>
  <si>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</si>
  <si>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</si>
  <si>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</si>
  <si>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</si>
  <si>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</si>
  <si>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</si>
  <si>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</si>
  <si>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</si>
  <si>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</si>
  <si>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</si>
  <si>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</si>
  <si>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</si>
  <si>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</si>
  <si>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</si>
  <si>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</si>
  <si>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</si>
  <si>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</si>
  <si>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</si>
  <si>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</si>
  <si>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</si>
  <si>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</si>
  <si>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</si>
  <si>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</si>
  <si>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</si>
  <si>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</si>
  <si>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</si>
  <si>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</si>
  <si>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</si>
  <si>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</si>
  <si>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</si>
  <si>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</si>
  <si>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</si>
  <si>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</si>
  <si>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</si>
  <si>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</si>
  <si>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</si>
  <si>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</si>
  <si>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</si>
  <si>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</si>
  <si>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</si>
  <si>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</si>
  <si>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</si>
  <si>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</si>
  <si>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</si>
  <si>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</si>
  <si>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</si>
  <si>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</si>
  <si>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</si>
  <si>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</si>
  <si>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07</t>
  </si>
  <si>
    <t>7. prostor - 16. patro</t>
  </si>
  <si>
    <t>STA</t>
  </si>
  <si>
    <t>1</t>
  </si>
  <si>
    <t>{2fbd7e1f-b631-4317-8972-8ce31b8b0220}</t>
  </si>
  <si>
    <t>2</t>
  </si>
  <si>
    <t>obklad</t>
  </si>
  <si>
    <t>Plocha ker. obkladu</t>
  </si>
  <si>
    <t>m2</t>
  </si>
  <si>
    <t>20,801</t>
  </si>
  <si>
    <t>3</t>
  </si>
  <si>
    <t>F011</t>
  </si>
  <si>
    <t>Plochy místností - dlažba, vč. prostoru mezi dveřmi</t>
  </si>
  <si>
    <t>5,37</t>
  </si>
  <si>
    <t>KRYCÍ LIST SOUPISU PRACÍ</t>
  </si>
  <si>
    <t>Obklad01</t>
  </si>
  <si>
    <t>Keramický obklad 1 NP, obvod</t>
  </si>
  <si>
    <t>bm</t>
  </si>
  <si>
    <t>9,84</t>
  </si>
  <si>
    <t>Objekt:</t>
  </si>
  <si>
    <t>07 - 7. prostor - 16.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</si>
  <si>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</si>
  <si>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</si>
  <si>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</si>
  <si>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</si>
  <si>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</si>
  <si>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</si>
  <si>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</si>
  <si>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</si>
  <si>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</si>
  <si>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</si>
  <si>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</si>
  <si>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</si>
  <si>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</si>
  <si>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</si>
  <si>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</si>
  <si>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</si>
  <si>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</si>
  <si>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</si>
  <si>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</si>
  <si>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</si>
  <si>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</si>
  <si>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</si>
  <si>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</si>
  <si>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</si>
  <si>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</si>
  <si>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</si>
  <si>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</si>
  <si>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</si>
  <si>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</si>
  <si>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</si>
  <si>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</si>
  <si>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</si>
  <si>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</si>
  <si>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</si>
  <si>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</si>
  <si>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</si>
  <si>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</si>
  <si>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</si>
  <si>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</si>
  <si>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</si>
  <si>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</si>
  <si>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</si>
  <si>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</si>
  <si>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</si>
  <si>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</si>
  <si>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</si>
  <si>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</si>
  <si>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</si>
  <si>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</si>
  <si>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</si>
  <si>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</si>
  <si>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</si>
  <si>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</si>
  <si>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</si>
  <si>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</si>
  <si>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965042121</t>
  </si>
  <si>
    <t>Bourání mazanin betonových nebo z litého asfaltu tl. do 100 mm, plochy do 1 m2</t>
  </si>
  <si>
    <t>m3</t>
  </si>
  <si>
    <t>4</t>
  </si>
  <si>
    <t>-549414346</t>
  </si>
  <si>
    <t>Online PSC</t>
  </si>
  <si>
    <t>https://podminky.urs.cz/item/CS_URS_2025_01/965042121</t>
  </si>
  <si>
    <t>VV</t>
  </si>
  <si>
    <t>0,1*0,9*1,0</t>
  </si>
  <si>
    <t>Součet</t>
  </si>
  <si>
    <t>977311112</t>
  </si>
  <si>
    <t>Řezání stávajících betonových mazanin bez vyztužení hloubky přes 50 do 100 mm</t>
  </si>
  <si>
    <t>m</t>
  </si>
  <si>
    <t>1718163096</t>
  </si>
  <si>
    <t>https://podminky.urs.cz/item/CS_URS_2025_01/977311112</t>
  </si>
  <si>
    <t>0,9+1,0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</si>
  <si>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</si>
  <si>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</si>
  <si>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</si>
  <si>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</si>
  <si>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</si>
  <si>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</si>
  <si>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</si>
  <si>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</si>
  <si>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5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</si>
  <si>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</si>
  <si>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</si>
  <si>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</si>
  <si>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</si>
  <si>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5,37*2 'Přepočtené koeficientem množství</t>
  </si>
  <si>
    <t>964</t>
  </si>
  <si>
    <t>Otvorové výplně, ostatní</t>
  </si>
  <si>
    <t>6</t>
  </si>
  <si>
    <t>766691914</t>
  </si>
  <si>
    <t>Ostatní práce vyvěšení nebo zavěšení křídel dřevěných dveřních, plochy do 2 m2</t>
  </si>
  <si>
    <t>kus</t>
  </si>
  <si>
    <t>16</t>
  </si>
  <si>
    <t>-1789693908</t>
  </si>
  <si>
    <t>https://podminky.urs.cz/item/CS_URS_2025_01/766691914</t>
  </si>
  <si>
    <t>7</t>
  </si>
  <si>
    <t>763221811</t>
  </si>
  <si>
    <t>Demontáž předsazených nebo šachtových stěn ze sádrovláknitých desek s nosnou konstrukcí z ocelových profilů jednoduchých, opláštění jednoduché</t>
  </si>
  <si>
    <t>-1243642737</t>
  </si>
  <si>
    <t>https://podminky.urs.cz/item/CS_URS_2025_01/763221811</t>
  </si>
  <si>
    <t>"šachta"2,35*(0,2+0,385)</t>
  </si>
  <si>
    <t>8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</si>
  <si>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</si>
  <si>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</si>
  <si>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</si>
  <si>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</si>
  <si>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9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</si>
  <si>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</si>
  <si>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</si>
  <si>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</si>
  <si>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</si>
  <si>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10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</si>
  <si>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</si>
  <si>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</si>
  <si>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</si>
  <si>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</si>
  <si>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11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</si>
  <si>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</si>
  <si>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</si>
  <si>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</si>
  <si>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</si>
  <si>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</si>
  <si>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</si>
  <si>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</si>
  <si>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</si>
  <si>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13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</si>
  <si>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</si>
  <si>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</si>
  <si>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</si>
  <si>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</si>
  <si>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</si>
  <si>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</si>
  <si>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14</t>
  </si>
  <si>
    <t>767581802</t>
  </si>
  <si>
    <t>Demontáž podhledů lamel</t>
  </si>
  <si>
    <t>-661767024</t>
  </si>
  <si>
    <t>https://podminky.urs.cz/item/CS_URS_2025_01/767581802</t>
  </si>
  <si>
    <t>15</t>
  </si>
  <si>
    <t>767582800</t>
  </si>
  <si>
    <t>Demontáž podhledů roštů</t>
  </si>
  <si>
    <t>-1798316954</t>
  </si>
  <si>
    <t>https://podminky.urs.cz/item/CS_URS_2025_01/767582800</t>
  </si>
  <si>
    <t>781471810</t>
  </si>
  <si>
    <t>Demontáž obkladů z dlaždic keramických kladených do malty</t>
  </si>
  <si>
    <t>1576904741</t>
  </si>
  <si>
    <t>https://podminky.urs.cz/item/CS_URS_2025_01/781471810</t>
  </si>
  <si>
    <t>17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</si>
  <si>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</si>
  <si>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</si>
  <si>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</si>
  <si>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</si>
  <si>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"elektro"6</t>
  </si>
  <si>
    <t>18</t>
  </si>
  <si>
    <t>974031132</t>
  </si>
  <si>
    <t>Vysekání rýh ve zdivu cihelném na maltu vápennou nebo vápenocementovou do hl. 50 mm a šířky do 70 mm</t>
  </si>
  <si>
    <t>1104549085</t>
  </si>
  <si>
    <t>https://podminky.urs.cz/item/CS_URS_2025_01/974031132</t>
  </si>
  <si>
    <t>2*1,5+0,5</t>
  </si>
  <si>
    <t>997</t>
  </si>
  <si>
    <t>Přesun sutě</t>
  </si>
  <si>
    <t>19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</si>
  <si>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</si>
  <si>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</si>
  <si>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</si>
  <si>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</si>
  <si>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</si>
  <si>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20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</si>
  <si>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</si>
  <si>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</si>
  <si>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</si>
  <si>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</si>
  <si>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</si>
  <si>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</si>
  <si>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</si>
  <si>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</si>
  <si>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2,217*24 'Přepočtené koeficientem množství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</si>
  <si>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</si>
  <si>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</si>
  <si>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</si>
  <si>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</si>
  <si>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</si>
  <si>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</si>
  <si>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</si>
  <si>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</si>
  <si>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23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</si>
  <si>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</si>
  <si>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</si>
  <si>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</si>
  <si>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</si>
  <si>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"elektro"0,03*6</t>
  </si>
  <si>
    <t>24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</si>
  <si>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</si>
  <si>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</si>
  <si>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</si>
  <si>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</si>
  <si>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</si>
  <si>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</si>
  <si>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25</t>
  </si>
  <si>
    <t>631311131</t>
  </si>
  <si>
    <t>Doplnění dosavadních mazanin prostým betonem s dodáním hmot, bez potěru, plochy jednotlivě do 1 m2 a tl. přes 80 mm</t>
  </si>
  <si>
    <t>1422362019</t>
  </si>
  <si>
    <t>https://podminky.urs.cz/item/CS_URS_2025_01/631311131</t>
  </si>
  <si>
    <t>Ostatní konstrukce a práce, bourání</t>
  </si>
  <si>
    <t>26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</si>
  <si>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</si>
  <si>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</si>
  <si>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</si>
  <si>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</si>
  <si>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</si>
  <si>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</si>
  <si>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</si>
  <si>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27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</si>
  <si>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</si>
  <si>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</si>
  <si>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</si>
  <si>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</si>
  <si>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</si>
  <si>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</si>
  <si>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28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</si>
  <si>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</si>
  <si>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</si>
  <si>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</si>
  <si>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</si>
  <si>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</si>
  <si>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</si>
  <si>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</si>
  <si>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</si>
  <si>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29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</si>
  <si>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</si>
  <si>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</si>
  <si>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-125541424</t>
  </si>
  <si>
    <t>https://podminky.urs.cz/item/CS_URS_2025_01/998721121</t>
  </si>
  <si>
    <t>30</t>
  </si>
  <si>
    <t>721212125</t>
  </si>
  <si>
    <t>Odtokové sprchové žlaby se zápachovou uzávěrkou a krycím roštem délky 900 mm</t>
  </si>
  <si>
    <t>-65316752</t>
  </si>
  <si>
    <t>https://podminky.urs.cz/item/CS_URS_2025_01/721212125</t>
  </si>
  <si>
    <t>31</t>
  </si>
  <si>
    <t>721174043</t>
  </si>
  <si>
    <t>Potrubí z trub polypropylenových připojovací DN 50</t>
  </si>
  <si>
    <t>-779745309</t>
  </si>
  <si>
    <t>https://podminky.urs.cz/item/CS_URS_2025_01/721174043</t>
  </si>
  <si>
    <t>0,5</t>
  </si>
  <si>
    <t>32</t>
  </si>
  <si>
    <t>721194105</t>
  </si>
  <si>
    <t>Vyměření přípojek na potrubí vyvedení a upevnění odpadních výpustek DN 50</t>
  </si>
  <si>
    <t>210875624</t>
  </si>
  <si>
    <t>https://podminky.urs.cz/item/CS_URS_2025_01/721194105</t>
  </si>
  <si>
    <t>33</t>
  </si>
  <si>
    <t>K004</t>
  </si>
  <si>
    <t>D+M napojení na stávající rozvod ve stupačce - kanalizace</t>
  </si>
  <si>
    <t>ks</t>
  </si>
  <si>
    <t>vlastní</t>
  </si>
  <si>
    <t>1598468168</t>
  </si>
  <si>
    <t>722</t>
  </si>
  <si>
    <t>Zdravotechnika - vnitřní vodovod</t>
  </si>
  <si>
    <t>34</t>
  </si>
  <si>
    <t>998722121</t>
  </si>
  <si>
    <t>Přesun hmot pro vnitřní vodovod stanovený z hmotnosti přesunovaného materiálu vodorovná dopravní vzdálenost do 50 m ruční (bez užití mechanizace) v objektech výšky do 6 m</t>
  </si>
  <si>
    <t>2044396314</t>
  </si>
  <si>
    <t>https://podminky.urs.cz/item/CS_URS_2025_01/998722121</t>
  </si>
  <si>
    <t>35</t>
  </si>
  <si>
    <t>722174022</t>
  </si>
  <si>
    <t>Potrubí z plastových trubek z polypropylenu PPR svařovaných polyfúzně PN 20 (SDR 6) D 20 x 3,4</t>
  </si>
  <si>
    <t>-838284361</t>
  </si>
  <si>
    <t>https://podminky.urs.cz/item/CS_URS_2025_01/722174022</t>
  </si>
  <si>
    <t>1,5*2</t>
  </si>
  <si>
    <t>36</t>
  </si>
  <si>
    <t>722220121</t>
  </si>
  <si>
    <t>Armatury s jedním závitem nástěnky pro baterii G 1/2"</t>
  </si>
  <si>
    <t>pár</t>
  </si>
  <si>
    <t>2136438328</t>
  </si>
  <si>
    <t>https://podminky.urs.cz/item/CS_URS_2025_01/722220121</t>
  </si>
  <si>
    <t>37</t>
  </si>
  <si>
    <t>722290226</t>
  </si>
  <si>
    <t>Zkoušky, proplach a desinfekce vodovodního potrubí zkoušky těsnosti vodovodního potrubí závitového do DN 50</t>
  </si>
  <si>
    <t>2025787838</t>
  </si>
  <si>
    <t>https://podminky.urs.cz/item/CS_URS_2025_01/722290226</t>
  </si>
  <si>
    <t>2*1,5</t>
  </si>
  <si>
    <t>38</t>
  </si>
  <si>
    <t>K005</t>
  </si>
  <si>
    <t>D+M napojení na stávající rozvod ve stupačce - vodovod</t>
  </si>
  <si>
    <t>106958606</t>
  </si>
  <si>
    <t>39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</si>
  <si>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</si>
  <si>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</si>
  <si>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590904912</t>
  </si>
  <si>
    <t>https://podminky.urs.cz/item/CS_URS_2025_01/722181231</t>
  </si>
  <si>
    <t>725</t>
  </si>
  <si>
    <t>Zdravotechnika - zařizovací předměty</t>
  </si>
  <si>
    <t>40</t>
  </si>
  <si>
    <t>725244212</t>
  </si>
  <si>
    <t>Sprchové dveře a zástěny zástěny sprchové ke stěně bezdveřové, pevná stěna sklo tl. 8 mm, na vaničku šířky 800 mm</t>
  </si>
  <si>
    <t>soubor</t>
  </si>
  <si>
    <t>-1992440016</t>
  </si>
  <si>
    <t>https://podminky.urs.cz/item/CS_URS_2025_01/725244212</t>
  </si>
  <si>
    <t>41</t>
  </si>
  <si>
    <t>725291666</t>
  </si>
  <si>
    <t>Montáž doplňků zařízení koupelen a záchodů háčku</t>
  </si>
  <si>
    <t>-414787630</t>
  </si>
  <si>
    <t>https://podminky.urs.cz/item/CS_URS_2025_01/725291666</t>
  </si>
  <si>
    <t>42</t>
  </si>
  <si>
    <t>M</t>
  </si>
  <si>
    <t>55441011</t>
  </si>
  <si>
    <t>háček koupelnový</t>
  </si>
  <si>
    <t>321239936</t>
  </si>
  <si>
    <t>43</t>
  </si>
  <si>
    <t>725291667</t>
  </si>
  <si>
    <t>Montáž doplňků zařízení koupelen a záchodů piktogramu</t>
  </si>
  <si>
    <t>-615275305</t>
  </si>
  <si>
    <t>https://podminky.urs.cz/item/CS_URS_2025_01/725291667</t>
  </si>
  <si>
    <t>44</t>
  </si>
  <si>
    <t>73558009</t>
  </si>
  <si>
    <t>piktogram 120x120 nalepovací různé symboly matný nerez</t>
  </si>
  <si>
    <t>-430373810</t>
  </si>
  <si>
    <t>45</t>
  </si>
  <si>
    <t>725849412</t>
  </si>
  <si>
    <t>Baterie sprchové montáž nástěnných baterií s pevnou výškou sprchy</t>
  </si>
  <si>
    <t>2130281152</t>
  </si>
  <si>
    <t>https://podminky.urs.cz/item/CS_URS_2025_01/725849412</t>
  </si>
  <si>
    <t>46</t>
  </si>
  <si>
    <t>55145403</t>
  </si>
  <si>
    <t>baterie sprchová s ruční sprchou 1/2"x150mm</t>
  </si>
  <si>
    <t>1426786297</t>
  </si>
  <si>
    <t>47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</si>
  <si>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</si>
  <si>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</si>
  <si>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</si>
  <si>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</si>
  <si>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751</t>
  </si>
  <si>
    <t>Vzduchotechnika</t>
  </si>
  <si>
    <t>48</t>
  </si>
  <si>
    <t>751398022</t>
  </si>
  <si>
    <t>Montáž ostatních zařízení větrací mřížky stěnové, průřezu přes 0,04 do 0,100 m2</t>
  </si>
  <si>
    <t>766191563</t>
  </si>
  <si>
    <t>https://podminky.urs.cz/item/CS_URS_2025_01/751398022</t>
  </si>
  <si>
    <t>49</t>
  </si>
  <si>
    <t>42972306</t>
  </si>
  <si>
    <t>mřížka stěnová otevřená jednořadá kovová úhel lamel 0° 400x200mm</t>
  </si>
  <si>
    <t>222373015</t>
  </si>
  <si>
    <t>50</t>
  </si>
  <si>
    <t>-1835557700</t>
  </si>
  <si>
    <t>51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</si>
  <si>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</si>
  <si>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</si>
  <si>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</si>
  <si>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</si>
  <si>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52</t>
  </si>
  <si>
    <t>42972567</t>
  </si>
  <si>
    <t>mřížka větrací plastová na kruhové potrubí D 200mm</t>
  </si>
  <si>
    <t>-1774132962</t>
  </si>
  <si>
    <t>53</t>
  </si>
  <si>
    <t>751398822</t>
  </si>
  <si>
    <t>Demontáž ostatních zařízení větrací mřížky stěnové, průřezu přes 0,040 do 0,100 m2</t>
  </si>
  <si>
    <t>-242742468</t>
  </si>
  <si>
    <t>https://podminky.urs.cz/item/CS_URS_2025_01/751398822</t>
  </si>
  <si>
    <t>763</t>
  </si>
  <si>
    <t>Konstrukce suché výstavby</t>
  </si>
  <si>
    <t>54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</si>
  <si>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</si>
  <si>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</si>
  <si>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</si>
  <si>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</si>
  <si>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</si>
  <si>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</si>
  <si>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55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</si>
  <si>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</si>
  <si>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</si>
  <si>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</si>
  <si>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</si>
  <si>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56</t>
  </si>
  <si>
    <t>63126363</t>
  </si>
  <si>
    <t>panel akustický hygienický povrch skelná tkanina odolná proti mikroorganismům hrana zatřená rovná αw=0,80 viditelný rastr š 24mm bílý tl 20mm</t>
  </si>
  <si>
    <t>544467238</t>
  </si>
  <si>
    <t>5,37*1,05 'Přepočtené koeficientem množství</t>
  </si>
  <si>
    <t>57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</si>
  <si>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</si>
  <si>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</si>
  <si>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</si>
  <si>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</si>
  <si>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</si>
  <si>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58</t>
  </si>
  <si>
    <t>59036253</t>
  </si>
  <si>
    <t>lišta obvodová rastru nosného pro kazetové minerální podhledy Pz lakovaná v 22mm</t>
  </si>
  <si>
    <t>960650513</t>
  </si>
  <si>
    <t>9,84*1,05 'Přepočtené koeficientem množství</t>
  </si>
  <si>
    <t>763-21</t>
  </si>
  <si>
    <t>Předstěny</t>
  </si>
  <si>
    <t>59</t>
  </si>
  <si>
    <t>763164525</t>
  </si>
  <si>
    <t>Obklad konstrukcí sádrokartonovými deskami včetně ochranných úhelníků ve tvaru L rozvinuté šíře do 0,4 m, opláštěný deskou protipožární impregnovanou DFH2, tl. 12,5 mm</t>
  </si>
  <si>
    <t>-1817057435</t>
  </si>
  <si>
    <t>https://podminky.urs.cz/item/CS_URS_2025_01/763164525</t>
  </si>
  <si>
    <t>766</t>
  </si>
  <si>
    <t>Konstrukce truhlářské</t>
  </si>
  <si>
    <t>60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</si>
  <si>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</si>
  <si>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</si>
  <si>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</si>
  <si>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</si>
  <si>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61</t>
  </si>
  <si>
    <t>766660002</t>
  </si>
  <si>
    <t>Montáž dveřních křídel dřevěných nebo plastových otevíravých do ocelové zárubně povrchově upravených jednokřídlových, šířky přes 800 mm</t>
  </si>
  <si>
    <t>-2038712853</t>
  </si>
  <si>
    <t>https://podminky.urs.cz/item/CS_URS_2025_01/766660002</t>
  </si>
  <si>
    <t>62</t>
  </si>
  <si>
    <t>61162077</t>
  </si>
  <si>
    <t>dveře jednokřídlé voštinové povrch laminátový plné 1100x1970-2100mm</t>
  </si>
  <si>
    <t>40584782</t>
  </si>
  <si>
    <t>63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</si>
  <si>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</si>
  <si>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</si>
  <si>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</si>
  <si>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</si>
  <si>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64</t>
  </si>
  <si>
    <t>54924004</t>
  </si>
  <si>
    <t>zámek zadlabací 190/140/20 L cylinder</t>
  </si>
  <si>
    <t>-1362501966</t>
  </si>
  <si>
    <t>65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</si>
  <si>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</si>
  <si>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</si>
  <si>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</si>
  <si>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</si>
  <si>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66</t>
  </si>
  <si>
    <t>54914128</t>
  </si>
  <si>
    <t>dveřní kování interiérové rozetové spodní pro WC</t>
  </si>
  <si>
    <t>424354245</t>
  </si>
  <si>
    <t>771</t>
  </si>
  <si>
    <t>Podlahy z dlaždic</t>
  </si>
  <si>
    <t>67</t>
  </si>
  <si>
    <t>771111011</t>
  </si>
  <si>
    <t>Příprava podkladu před provedením dlažby vysátí podlah</t>
  </si>
  <si>
    <t>-1002524901</t>
  </si>
  <si>
    <t>https://podminky.urs.cz/item/CS_URS_2025_01/771111011</t>
  </si>
  <si>
    <t>68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</si>
  <si>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</si>
  <si>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</si>
  <si>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</si>
  <si>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</si>
  <si>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69</t>
  </si>
  <si>
    <t>59761177</t>
  </si>
  <si>
    <t>dlažba keramická nemrazuvzdorná R9 povrch hladký/matný tl do 10mm přes 4 do 6ks/m2</t>
  </si>
  <si>
    <t>924173777</t>
  </si>
  <si>
    <t>5,37*1,1 'Přepočtené koeficientem množství</t>
  </si>
  <si>
    <t>70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</si>
  <si>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</si>
  <si>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</si>
  <si>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</si>
  <si>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</si>
  <si>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71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</si>
  <si>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</si>
  <si>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</si>
  <si>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</si>
  <si>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</si>
  <si>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72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</si>
  <si>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</si>
  <si>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</si>
  <si>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</si>
  <si>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</si>
  <si>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1,05</t>
  </si>
  <si>
    <t>73</t>
  </si>
  <si>
    <t>59054100</t>
  </si>
  <si>
    <t>profil přechodový Al s pohyblivým ramenem 8x20mm</t>
  </si>
  <si>
    <t>1569274919</t>
  </si>
  <si>
    <t>1,05*1,1 'Přepočtené koeficientem množství</t>
  </si>
  <si>
    <t>74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</si>
  <si>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</si>
  <si>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</si>
  <si>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</si>
  <si>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</si>
  <si>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</si>
  <si>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</si>
  <si>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75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</si>
  <si>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</si>
  <si>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</si>
  <si>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</si>
  <si>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</si>
  <si>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76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</si>
  <si>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</si>
  <si>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</si>
  <si>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</si>
  <si>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</si>
  <si>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HI"0,15*Obklad01+2,1*(2*0,9+1,685)</t>
  </si>
  <si>
    <t>77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</si>
  <si>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</si>
  <si>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</si>
  <si>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</si>
  <si>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</si>
  <si>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</si>
  <si>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</si>
  <si>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14,165*1,5 'Přepočtené koeficientem množství</t>
  </si>
  <si>
    <t>78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</si>
  <si>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</si>
  <si>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</si>
  <si>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</si>
  <si>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</si>
  <si>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Obklad01+2,1*2</t>
  </si>
  <si>
    <t>79</t>
  </si>
  <si>
    <t>28355022</t>
  </si>
  <si>
    <t>páska pružná těsnící hydroizolační š do 125mm</t>
  </si>
  <si>
    <t>-313286519</t>
  </si>
  <si>
    <t>Poznámka k položce:_x000D_
Pás pogumovaný</t>
  </si>
  <si>
    <t>14,04*1,1 'Přepočtené koeficientem množství</t>
  </si>
  <si>
    <t>781</t>
  </si>
  <si>
    <t>Dokončovací práce - obklady</t>
  </si>
  <si>
    <t>80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</si>
  <si>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</si>
  <si>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</si>
  <si>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</si>
  <si>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</si>
  <si>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81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</si>
  <si>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</si>
  <si>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</si>
  <si>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</si>
  <si>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</si>
  <si>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82</t>
  </si>
  <si>
    <t>59761707</t>
  </si>
  <si>
    <t>obklad keramický nemrazuvzdorný povrch hladký/lesklý tl do 10mm přes 4 do 6ks/m2</t>
  </si>
  <si>
    <t>-375147238</t>
  </si>
  <si>
    <t>20,801*1,1 'Přepočtené koeficientem množství</t>
  </si>
  <si>
    <t>83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</si>
  <si>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</si>
  <si>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</si>
  <si>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</si>
  <si>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</si>
  <si>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84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</si>
  <si>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</si>
  <si>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</si>
  <si>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</si>
  <si>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</si>
  <si>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</t>
  </si>
  <si>
    <t>85</t>
  </si>
  <si>
    <t>59054132</t>
  </si>
  <si>
    <t>profil ukončovací pro vnější hrany obkladů hliník leskle eloxovaný chromem 8x2500mm</t>
  </si>
  <si>
    <t>-332123119</t>
  </si>
  <si>
    <t>2,35*1,1 'Přepočtené koeficientem množství</t>
  </si>
  <si>
    <t>86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</si>
  <si>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</si>
  <si>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</si>
  <si>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</si>
  <si>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</si>
  <si>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kouty"2,35*5</t>
  </si>
  <si>
    <t>87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</si>
  <si>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</si>
  <si>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</si>
  <si>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</si>
  <si>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</si>
  <si>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"elektro"4*1</t>
  </si>
  <si>
    <t>"sprcha"2*1</t>
  </si>
  <si>
    <t>88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</si>
  <si>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</si>
  <si>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</si>
  <si>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</si>
  <si>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</si>
  <si>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89</t>
  </si>
  <si>
    <t>887815058</t>
  </si>
  <si>
    <t>2,35*0,3 'Přepočtené koeficientem množství</t>
  </si>
  <si>
    <t>90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</si>
  <si>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</si>
  <si>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</si>
  <si>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</si>
  <si>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</si>
  <si>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</si>
  <si>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</si>
  <si>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91</t>
  </si>
  <si>
    <t>783306801</t>
  </si>
  <si>
    <t>Odstranění nátěrů ze zámečnických konstrukcí obroušením</t>
  </si>
  <si>
    <t>1572284042</t>
  </si>
  <si>
    <t>https://podminky.urs.cz/item/CS_URS_2025_01/783306801</t>
  </si>
  <si>
    <t>0,25*(1,15+2*2,02)</t>
  </si>
  <si>
    <t>92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</si>
  <si>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</si>
  <si>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</si>
  <si>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</si>
  <si>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</si>
  <si>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93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</si>
  <si>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</si>
  <si>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</si>
  <si>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</si>
  <si>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</si>
  <si>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</si>
  <si>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</si>
  <si>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</si>
  <si>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</si>
  <si>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</si>
  <si>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</si>
  <si>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</si>
  <si>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95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</si>
  <si>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</si>
  <si>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</si>
  <si>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</si>
  <si>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</si>
  <si>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96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</si>
  <si>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</si>
  <si>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</si>
  <si>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</si>
  <si>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</si>
  <si>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</si>
  <si>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</si>
  <si>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97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</si>
  <si>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</si>
  <si>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</si>
  <si>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</si>
  <si>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</si>
  <si>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98</t>
  </si>
  <si>
    <t>34571521</t>
  </si>
  <si>
    <t>krabice pod omítku PVC odbočná kruhová D 70mm s víčkem a svorkovnicí</t>
  </si>
  <si>
    <t>1754990767</t>
  </si>
  <si>
    <t>99</t>
  </si>
  <si>
    <t>741112061</t>
  </si>
  <si>
    <t>Montáž krabice přístrojová zapuštěná plastová kruhová</t>
  </si>
  <si>
    <t>325255391</t>
  </si>
  <si>
    <t>https://podminky.urs.cz/item/CS_URS_2025_01/741112061</t>
  </si>
  <si>
    <t>100</t>
  </si>
  <si>
    <t>34571450</t>
  </si>
  <si>
    <t>krabice pod omítku PVC přístrojová kruhová D 70mm</t>
  </si>
  <si>
    <t>1533198490</t>
  </si>
  <si>
    <t>211</t>
  </si>
  <si>
    <t>Zásuvky</t>
  </si>
  <si>
    <t>101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</si>
  <si>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</si>
  <si>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</si>
  <si>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</si>
  <si>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</si>
  <si>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102</t>
  </si>
  <si>
    <t>34539059</t>
  </si>
  <si>
    <t>rámeček jednonásobný</t>
  </si>
  <si>
    <t>1142090288</t>
  </si>
  <si>
    <t>103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</si>
  <si>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</si>
  <si>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</si>
  <si>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</si>
  <si>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</si>
  <si>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</si>
  <si>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104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</si>
  <si>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</si>
  <si>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</si>
  <si>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</si>
  <si>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</si>
  <si>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105</t>
  </si>
  <si>
    <t>34539010</t>
  </si>
  <si>
    <t>přístroj spínače jednopólového, řazení 1, 1So bezšroubové svorky</t>
  </si>
  <si>
    <t>-683354356</t>
  </si>
  <si>
    <t>106</t>
  </si>
  <si>
    <t>34539049</t>
  </si>
  <si>
    <t>kryt spínače jednoduchý</t>
  </si>
  <si>
    <t>-1212040414</t>
  </si>
  <si>
    <t>107</t>
  </si>
  <si>
    <t>34539059.1</t>
  </si>
  <si>
    <t>-269562847</t>
  </si>
  <si>
    <t>213</t>
  </si>
  <si>
    <t>Vodiče</t>
  </si>
  <si>
    <t>108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</si>
  <si>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</si>
  <si>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</si>
  <si>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</si>
  <si>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</si>
  <si>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109</t>
  </si>
  <si>
    <t>34111030</t>
  </si>
  <si>
    <t>kabel instalační jádro Cu plné izolace PVC plášť PVC 450/750V (CYKY) 3x1,5mm2</t>
  </si>
  <si>
    <t>-1548736427</t>
  </si>
  <si>
    <t>4*1,15 'Přepočtené koeficientem množství</t>
  </si>
  <si>
    <t>110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</si>
  <si>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</si>
  <si>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</si>
  <si>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</si>
  <si>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</si>
  <si>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111</t>
  </si>
  <si>
    <t>34111036</t>
  </si>
  <si>
    <t>kabel instalační jádro Cu plné izolace PVC plášť PVC 450/750V (CYKY) 3x2,5mm2</t>
  </si>
  <si>
    <t>-2041485473</t>
  </si>
  <si>
    <t>2*1,15 'Přepočtené koeficientem množství</t>
  </si>
  <si>
    <t>112</t>
  </si>
  <si>
    <t>K007</t>
  </si>
  <si>
    <t xml:space="preserve">Napojení na stávající rozvod </t>
  </si>
  <si>
    <t>kpl</t>
  </si>
  <si>
    <t>-714331054</t>
  </si>
  <si>
    <t>216</t>
  </si>
  <si>
    <t>Osvětlení</t>
  </si>
  <si>
    <t>113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</si>
  <si>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</si>
  <si>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</si>
  <si>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</si>
  <si>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</si>
  <si>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114</t>
  </si>
  <si>
    <t>34513187</t>
  </si>
  <si>
    <t>objímka žárovky E27 svorcová 13x1 keramická 1332-857 s kovovým kroužkem</t>
  </si>
  <si>
    <t>807262816</t>
  </si>
  <si>
    <t>115</t>
  </si>
  <si>
    <t>34711210</t>
  </si>
  <si>
    <t>žárovka čirá E27/42W</t>
  </si>
  <si>
    <t>-59704954</t>
  </si>
  <si>
    <t>116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</si>
  <si>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</si>
  <si>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</si>
  <si>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</si>
  <si>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</si>
  <si>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117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</si>
  <si>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</si>
  <si>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</si>
  <si>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</si>
  <si>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</si>
  <si>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</si>
  <si>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118</t>
  </si>
  <si>
    <t>HZS1291</t>
  </si>
  <si>
    <t>Hodinové zúčtovací sazby profesí HSV zemní a pomocné práce pomocný stavební dělník</t>
  </si>
  <si>
    <t>hod</t>
  </si>
  <si>
    <t>512</t>
  </si>
  <si>
    <t>1027215187</t>
  </si>
  <si>
    <t>https://podminky.urs.cz/item/CS_URS_2025_01/HZS1291</t>
  </si>
  <si>
    <t>"demontáž drobných kcí a vyklizení"2</t>
  </si>
  <si>
    <t>VRN</t>
  </si>
  <si>
    <t>Vedlejší rozpočtové náklady</t>
  </si>
  <si>
    <t>119</t>
  </si>
  <si>
    <t>K002</t>
  </si>
  <si>
    <t>Zařízení staveniště vč. zabezpečení stavby</t>
  </si>
  <si>
    <t>-363362025</t>
  </si>
  <si>
    <t>120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</si>
  <si>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</si>
  <si>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</si>
  <si>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</si>
  <si>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</si>
  <si>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</si>
  <si>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</si>
  <si>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</si>
  <si>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</si>
  <si>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</si>
  <si>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</si>
  <si>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</si>
  <si>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</si>
  <si>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</si>
  <si>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</si>
  <si>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</si>
  <si>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</si>
  <si>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</si>
  <si>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</si>
  <si>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otvorů"-1,15*2,02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</si>
  <si>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</si>
  <si>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</si>
  <si>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</si>
  <si>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</si>
  <si>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(1,685+3,235)*2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</si>
  <si>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</si>
  <si>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</si>
  <si>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</si>
  <si>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</si>
  <si>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</si>
  <si>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</si>
  <si>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omítka</t>
  </si>
  <si>
    <t>Plocha omítky</t>
  </si>
  <si>
    <t>předstěny_SDK</t>
  </si>
  <si>
    <t xml:space="preserve">Plocha SDK předstěn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</si>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</sst>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52901111" TargetMode="External"/><Relationship Id="rId21" Type="http://schemas.openxmlformats.org/officeDocument/2006/relationships/hyperlink" Target="https://podminky.urs.cz/item/CS_URS_2025_01/997013509" TargetMode="External"/><Relationship Id="rId42" Type="http://schemas.openxmlformats.org/officeDocument/2006/relationships/hyperlink" Target="https://podminky.urs.cz/item/CS_URS_2025_01/998725121" TargetMode="External"/><Relationship Id="rId47" Type="http://schemas.openxmlformats.org/officeDocument/2006/relationships/hyperlink" Target="https://podminky.urs.cz/item/CS_URS_2025_01/998763331" TargetMode="External"/><Relationship Id="rId63" Type="http://schemas.openxmlformats.org/officeDocument/2006/relationships/hyperlink" Target="https://podminky.urs.cz/item/CS_URS_2025_01/781131237" TargetMode="External"/><Relationship Id="rId68" Type="http://schemas.openxmlformats.org/officeDocument/2006/relationships/hyperlink" Target="https://podminky.urs.cz/item/CS_URS_2025_01/781495115" TargetMode="External"/><Relationship Id="rId84" Type="http://schemas.openxmlformats.org/officeDocument/2006/relationships/hyperlink" Target="https://podminky.urs.cz/item/CS_URS_2025_01/741330335" TargetMode="External"/><Relationship Id="rId16" Type="http://schemas.openxmlformats.org/officeDocument/2006/relationships/hyperlink" Target="https://podminky.urs.cz/item/CS_URS_2025_01/781471810" TargetMode="External"/><Relationship Id="rId11" Type="http://schemas.openxmlformats.org/officeDocument/2006/relationships/hyperlink" Target="https://podminky.urs.cz/item/CS_URS_2025_01/741371841" TargetMode="External"/><Relationship Id="rId32" Type="http://schemas.openxmlformats.org/officeDocument/2006/relationships/hyperlink" Target="https://podminky.urs.cz/item/CS_URS_2025_01/721194105" TargetMode="External"/><Relationship Id="rId37" Type="http://schemas.openxmlformats.org/officeDocument/2006/relationships/hyperlink" Target="https://podminky.urs.cz/item/CS_URS_2025_01/722181231" TargetMode="External"/><Relationship Id="rId53" Type="http://schemas.openxmlformats.org/officeDocument/2006/relationships/hyperlink" Target="https://podminky.urs.cz/item/CS_URS_2025_01/766660728" TargetMode="External"/><Relationship Id="rId58" Type="http://schemas.openxmlformats.org/officeDocument/2006/relationships/hyperlink" Target="https://podminky.urs.cz/item/CS_URS_2025_01/771121011" TargetMode="External"/><Relationship Id="rId74" Type="http://schemas.openxmlformats.org/officeDocument/2006/relationships/hyperlink" Target="https://podminky.urs.cz/item/CS_URS_2025_01/783324101" TargetMode="External"/><Relationship Id="rId79" Type="http://schemas.openxmlformats.org/officeDocument/2006/relationships/hyperlink" Target="https://podminky.urs.cz/item/CS_URS_2025_01/741112061" TargetMode="External"/><Relationship Id="rId5" Type="http://schemas.openxmlformats.org/officeDocument/2006/relationships/hyperlink" Target="https://podminky.urs.cz/item/CS_URS_2025_01/965046119" TargetMode="External"/><Relationship Id="rId19" Type="http://schemas.openxmlformats.org/officeDocument/2006/relationships/hyperlink" Target="https://podminky.urs.cz/item/CS_URS_2025_01/997013211" TargetMode="External"/><Relationship Id="rId14" Type="http://schemas.openxmlformats.org/officeDocument/2006/relationships/hyperlink" Target="https://podminky.urs.cz/item/CS_URS_2025_01/767581802" TargetMode="External"/><Relationship Id="rId22" Type="http://schemas.openxmlformats.org/officeDocument/2006/relationships/hyperlink" Target="https://podminky.urs.cz/item/CS_URS_2025_01/997013631" TargetMode="External"/><Relationship Id="rId27" Type="http://schemas.openxmlformats.org/officeDocument/2006/relationships/hyperlink" Target="https://podminky.urs.cz/item/CS_URS_2025_01/949101111" TargetMode="External"/><Relationship Id="rId30" Type="http://schemas.openxmlformats.org/officeDocument/2006/relationships/hyperlink" Target="https://podminky.urs.cz/item/CS_URS_2025_01/721212125" TargetMode="External"/><Relationship Id="rId35" Type="http://schemas.openxmlformats.org/officeDocument/2006/relationships/hyperlink" Target="https://podminky.urs.cz/item/CS_URS_2025_01/722220121" TargetMode="External"/><Relationship Id="rId43" Type="http://schemas.openxmlformats.org/officeDocument/2006/relationships/hyperlink" Target="https://podminky.urs.cz/item/CS_URS_2025_01/751398022" TargetMode="External"/><Relationship Id="rId48" Type="http://schemas.openxmlformats.org/officeDocument/2006/relationships/hyperlink" Target="https://podminky.urs.cz/item/CS_URS_2025_01/714121012" TargetMode="External"/><Relationship Id="rId56" Type="http://schemas.openxmlformats.org/officeDocument/2006/relationships/hyperlink" Target="https://podminky.urs.cz/item/CS_URS_2025_01/771574414" TargetMode="External"/><Relationship Id="rId64" Type="http://schemas.openxmlformats.org/officeDocument/2006/relationships/hyperlink" Target="https://podminky.urs.cz/item/CS_URS_2025_01/781121011" TargetMode="External"/><Relationship Id="rId69" Type="http://schemas.openxmlformats.org/officeDocument/2006/relationships/hyperlink" Target="https://podminky.urs.cz/item/CS_URS_2025_01/781495142" TargetMode="External"/><Relationship Id="rId77" Type="http://schemas.openxmlformats.org/officeDocument/2006/relationships/hyperlink" Target="https://podminky.urs.cz/item/CS_URS_2025_01/998741121" TargetMode="External"/><Relationship Id="rId8" Type="http://schemas.openxmlformats.org/officeDocument/2006/relationships/hyperlink" Target="https://podminky.urs.cz/item/CS_URS_2025_01/741315823" TargetMode="External"/><Relationship Id="rId51" Type="http://schemas.openxmlformats.org/officeDocument/2006/relationships/hyperlink" Target="https://podminky.urs.cz/item/CS_URS_2025_01/998766121" TargetMode="External"/><Relationship Id="rId72" Type="http://schemas.openxmlformats.org/officeDocument/2006/relationships/hyperlink" Target="https://podminky.urs.cz/item/CS_URS_2025_01/783306801" TargetMode="External"/><Relationship Id="rId80" Type="http://schemas.openxmlformats.org/officeDocument/2006/relationships/hyperlink" Target="https://podminky.urs.cz/item/CS_URS_2025_01/741313001" TargetMode="External"/><Relationship Id="rId85" Type="http://schemas.openxmlformats.org/officeDocument/2006/relationships/hyperlink" Target="https://podminky.urs.cz/item/CS_URS_2025_01/741372112" TargetMode="External"/><Relationship Id="rId3" Type="http://schemas.openxmlformats.org/officeDocument/2006/relationships/hyperlink" Target="https://podminky.urs.cz/item/CS_URS_2025_01/965081213" TargetMode="External"/><Relationship Id="rId12" Type="http://schemas.openxmlformats.org/officeDocument/2006/relationships/hyperlink" Target="https://podminky.urs.cz/item/CS_URS_2025_01/751398812" TargetMode="External"/><Relationship Id="rId17" Type="http://schemas.openxmlformats.org/officeDocument/2006/relationships/hyperlink" Target="https://podminky.urs.cz/item/CS_URS_2025_01/974031121" TargetMode="External"/><Relationship Id="rId25" Type="http://schemas.openxmlformats.org/officeDocument/2006/relationships/hyperlink" Target="https://podminky.urs.cz/item/CS_URS_2025_01/631311131" TargetMode="External"/><Relationship Id="rId33" Type="http://schemas.openxmlformats.org/officeDocument/2006/relationships/hyperlink" Target="https://podminky.urs.cz/item/CS_URS_2025_01/998722121" TargetMode="External"/><Relationship Id="rId38" Type="http://schemas.openxmlformats.org/officeDocument/2006/relationships/hyperlink" Target="https://podminky.urs.cz/item/CS_URS_2025_01/725244212" TargetMode="External"/><Relationship Id="rId46" Type="http://schemas.openxmlformats.org/officeDocument/2006/relationships/hyperlink" Target="https://podminky.urs.cz/item/CS_URS_2025_01/751398822" TargetMode="External"/><Relationship Id="rId59" Type="http://schemas.openxmlformats.org/officeDocument/2006/relationships/hyperlink" Target="https://podminky.urs.cz/item/CS_URS_2025_01/771161021" TargetMode="External"/><Relationship Id="rId67" Type="http://schemas.openxmlformats.org/officeDocument/2006/relationships/hyperlink" Target="https://podminky.urs.cz/item/CS_URS_2025_01/781492211" TargetMode="External"/><Relationship Id="rId20" Type="http://schemas.openxmlformats.org/officeDocument/2006/relationships/hyperlink" Target="https://podminky.urs.cz/item/CS_URS_2025_01/997013501" TargetMode="External"/><Relationship Id="rId41" Type="http://schemas.openxmlformats.org/officeDocument/2006/relationships/hyperlink" Target="https://podminky.urs.cz/item/CS_URS_2025_01/725849412" TargetMode="External"/><Relationship Id="rId54" Type="http://schemas.openxmlformats.org/officeDocument/2006/relationships/hyperlink" Target="https://podminky.urs.cz/item/CS_URS_2025_01/766660730" TargetMode="External"/><Relationship Id="rId62" Type="http://schemas.openxmlformats.org/officeDocument/2006/relationships/hyperlink" Target="https://podminky.urs.cz/item/CS_URS_2025_01/781131207" TargetMode="External"/><Relationship Id="rId70" Type="http://schemas.openxmlformats.org/officeDocument/2006/relationships/hyperlink" Target="https://podminky.urs.cz/item/CS_URS_2025_01/781571111" TargetMode="External"/><Relationship Id="rId75" Type="http://schemas.openxmlformats.org/officeDocument/2006/relationships/hyperlink" Target="https://podminky.urs.cz/item/CS_URS_2025_01/783327101" TargetMode="External"/><Relationship Id="rId83" Type="http://schemas.openxmlformats.org/officeDocument/2006/relationships/hyperlink" Target="https://podminky.urs.cz/item/CS_URS_2025_01/741122016" TargetMode="External"/><Relationship Id="rId1" Type="http://schemas.openxmlformats.org/officeDocument/2006/relationships/hyperlink" Target="https://podminky.urs.cz/item/CS_URS_2025_01/965042121" TargetMode="External"/><Relationship Id="rId6" Type="http://schemas.openxmlformats.org/officeDocument/2006/relationships/hyperlink" Target="https://podminky.urs.cz/item/CS_URS_2025_01/766691914" TargetMode="External"/><Relationship Id="rId15" Type="http://schemas.openxmlformats.org/officeDocument/2006/relationships/hyperlink" Target="https://podminky.urs.cz/item/CS_URS_2025_01/767582800" TargetMode="External"/><Relationship Id="rId23" Type="http://schemas.openxmlformats.org/officeDocument/2006/relationships/hyperlink" Target="https://podminky.urs.cz/item/CS_URS_2025_01/612325101" TargetMode="External"/><Relationship Id="rId28" Type="http://schemas.openxmlformats.org/officeDocument/2006/relationships/hyperlink" Target="https://podminky.urs.cz/item/CS_URS_2025_01/998018001" TargetMode="External"/><Relationship Id="rId36" Type="http://schemas.openxmlformats.org/officeDocument/2006/relationships/hyperlink" Target="https://podminky.urs.cz/item/CS_URS_2025_01/722290226" TargetMode="External"/><Relationship Id="rId49" Type="http://schemas.openxmlformats.org/officeDocument/2006/relationships/hyperlink" Target="https://podminky.urs.cz/item/CS_URS_2025_01/714121041" TargetMode="External"/><Relationship Id="rId57" Type="http://schemas.openxmlformats.org/officeDocument/2006/relationships/hyperlink" Target="https://podminky.urs.cz/item/CS_URS_2025_01/771577211" TargetMode="External"/><Relationship Id="rId10" Type="http://schemas.openxmlformats.org/officeDocument/2006/relationships/hyperlink" Target="https://podminky.urs.cz/item/CS_URS_2025_01/741125811" TargetMode="External"/><Relationship Id="rId31" Type="http://schemas.openxmlformats.org/officeDocument/2006/relationships/hyperlink" Target="https://podminky.urs.cz/item/CS_URS_2025_01/721174043" TargetMode="External"/><Relationship Id="rId44" Type="http://schemas.openxmlformats.org/officeDocument/2006/relationships/hyperlink" Target="https://podminky.urs.cz/item/CS_URS_2025_01/751398812" TargetMode="External"/><Relationship Id="rId52" Type="http://schemas.openxmlformats.org/officeDocument/2006/relationships/hyperlink" Target="https://podminky.urs.cz/item/CS_URS_2025_01/766660002" TargetMode="External"/><Relationship Id="rId60" Type="http://schemas.openxmlformats.org/officeDocument/2006/relationships/hyperlink" Target="https://podminky.urs.cz/item/CS_URS_2025_01/998771121" TargetMode="External"/><Relationship Id="rId65" Type="http://schemas.openxmlformats.org/officeDocument/2006/relationships/hyperlink" Target="https://podminky.urs.cz/item/CS_URS_2025_01/781474164" TargetMode="External"/><Relationship Id="rId73" Type="http://schemas.openxmlformats.org/officeDocument/2006/relationships/hyperlink" Target="https://podminky.urs.cz/item/CS_URS_2025_01/783301313" TargetMode="External"/><Relationship Id="rId78" Type="http://schemas.openxmlformats.org/officeDocument/2006/relationships/hyperlink" Target="https://podminky.urs.cz/item/CS_URS_2025_01/741112101" TargetMode="External"/><Relationship Id="rId81" Type="http://schemas.openxmlformats.org/officeDocument/2006/relationships/hyperlink" Target="https://podminky.urs.cz/item/CS_URS_2025_01/741310101" TargetMode="External"/><Relationship Id="rId86" Type="http://schemas.openxmlformats.org/officeDocument/2006/relationships/hyperlink" Target="https://podminky.urs.cz/item/CS_URS_2025_01/HZS1291" TargetMode="External"/><Relationship Id="rId4" Type="http://schemas.openxmlformats.org/officeDocument/2006/relationships/hyperlink" Target="https://podminky.urs.cz/item/CS_URS_2025_01/965046111" TargetMode="External"/><Relationship Id="rId9" Type="http://schemas.openxmlformats.org/officeDocument/2006/relationships/hyperlink" Target="https://podminky.urs.cz/item/CS_URS_2025_01/741313873" TargetMode="External"/><Relationship Id="rId13" Type="http://schemas.openxmlformats.org/officeDocument/2006/relationships/hyperlink" Target="https://podminky.urs.cz/item/CS_URS_2025_01/977132112" TargetMode="External"/><Relationship Id="rId18" Type="http://schemas.openxmlformats.org/officeDocument/2006/relationships/hyperlink" Target="https://podminky.urs.cz/item/CS_URS_2025_01/974031132" TargetMode="External"/><Relationship Id="rId39" Type="http://schemas.openxmlformats.org/officeDocument/2006/relationships/hyperlink" Target="https://podminky.urs.cz/item/CS_URS_2025_01/725291666" TargetMode="External"/><Relationship Id="rId34" Type="http://schemas.openxmlformats.org/officeDocument/2006/relationships/hyperlink" Target="https://podminky.urs.cz/item/CS_URS_2025_01/722174022" TargetMode="External"/><Relationship Id="rId50" Type="http://schemas.openxmlformats.org/officeDocument/2006/relationships/hyperlink" Target="https://podminky.urs.cz/item/CS_URS_2025_01/763164525" TargetMode="External"/><Relationship Id="rId55" Type="http://schemas.openxmlformats.org/officeDocument/2006/relationships/hyperlink" Target="https://podminky.urs.cz/item/CS_URS_2025_01/771111011" TargetMode="External"/><Relationship Id="rId76" Type="http://schemas.openxmlformats.org/officeDocument/2006/relationships/hyperlink" Target="https://podminky.urs.cz/item/CS_URS_2025_01/741810001" TargetMode="External"/><Relationship Id="rId7" Type="http://schemas.openxmlformats.org/officeDocument/2006/relationships/hyperlink" Target="https://podminky.urs.cz/item/CS_URS_2025_01/763221811" TargetMode="External"/><Relationship Id="rId71" Type="http://schemas.openxmlformats.org/officeDocument/2006/relationships/hyperlink" Target="https://podminky.urs.cz/item/CS_URS_2025_01/998781121" TargetMode="External"/><Relationship Id="rId2" Type="http://schemas.openxmlformats.org/officeDocument/2006/relationships/hyperlink" Target="https://podminky.urs.cz/item/CS_URS_2025_01/977311112" TargetMode="External"/><Relationship Id="rId29" Type="http://schemas.openxmlformats.org/officeDocument/2006/relationships/hyperlink" Target="https://podminky.urs.cz/item/CS_URS_2025_01/998721121" TargetMode="External"/><Relationship Id="rId24" Type="http://schemas.openxmlformats.org/officeDocument/2006/relationships/hyperlink" Target="https://podminky.urs.cz/item/CS_URS_2025_01/612325403" TargetMode="External"/><Relationship Id="rId40" Type="http://schemas.openxmlformats.org/officeDocument/2006/relationships/hyperlink" Target="https://podminky.urs.cz/item/CS_URS_2025_01/725291667" TargetMode="External"/><Relationship Id="rId45" Type="http://schemas.openxmlformats.org/officeDocument/2006/relationships/hyperlink" Target="https://podminky.urs.cz/item/CS_URS_2025_01/751398012" TargetMode="External"/><Relationship Id="rId66" Type="http://schemas.openxmlformats.org/officeDocument/2006/relationships/hyperlink" Target="https://podminky.urs.cz/item/CS_URS_2025_01/781472291" TargetMode="External"/><Relationship Id="rId87" Type="http://schemas.openxmlformats.org/officeDocument/2006/relationships/drawing" Target="../drawings/drawing2.xml"/><Relationship Id="rId61" Type="http://schemas.openxmlformats.org/officeDocument/2006/relationships/hyperlink" Target="https://podminky.urs.cz/item/CS_URS_2025_01/771591207" TargetMode="External"/><Relationship Id="rId82" Type="http://schemas.openxmlformats.org/officeDocument/2006/relationships/hyperlink" Target="https://podminky.urs.cz/item/CS_URS_2025_01/74112201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'07 - 7. prostor - 16.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'07 - 7. prostor - 16. patro'!P111</f>
        <v>0</v>
      </c>
      <c r="AV55" s="82">
        <f>'07 - 7. prostor - 16. patro'!J33</f>
        <v>0</v>
      </c>
      <c r="AW55" s="82">
        <f>'07 - 7. prostor - 16. patro'!J34</f>
        <v>0</v>
      </c>
      <c r="AX55" s="82">
        <f>'07 - 7. prostor - 16. patro'!J35</f>
        <v>0</v>
      </c>
      <c r="AY55" s="82">
        <f>'07 - 7. prostor - 16. patro'!J36</f>
        <v>0</v>
      </c>
      <c r="AZ55" s="82">
        <f>'07 - 7. prostor - 16. patro'!F33</f>
        <v>0</v>
      </c>
      <c r="BA55" s="82">
        <f>'07 - 7. prostor - 16. patro'!F34</f>
        <v>0</v>
      </c>
      <c r="BB55" s="82">
        <f>'07 - 7. prostor - 16. patro'!F35</f>
        <v>0</v>
      </c>
      <c r="BC55" s="82">
        <f>'07 - 7. prostor - 16. patro'!F36</f>
        <v>0</v>
      </c>
      <c r="BD55" s="84">
        <f>'07 - 7. prostor - 16.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7 - 7. prostor - 16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13"/>
  <sheetViews>
    <sheetView showGridLines="0" tabSelected="1" topLeftCell="A395" workbookViewId="0">
      <selection activeCell="K399" sqref="K399:K4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93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94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ROUND(J111,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ROUND((SUM(BE111:BE412)),  2)</f>
        <v>0</v>
      </c>
      <c r="G33" s="34"/>
      <c r="H33" s="34"/>
      <c r="I33" s="95">
        <v>0.21</v>
      </c>
      <c r="J33" s="94">
        <f>ROUND(((SUM(BE111:BE412))*I33),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ROUND((SUM(BF111:BF412)),  2)</f>
        <v>0</v>
      </c>
      <c r="G34" s="34"/>
      <c r="H34" s="34"/>
      <c r="I34" s="95">
        <v>0.12</v>
      </c>
      <c r="J34" s="94">
        <f>ROUND(((SUM(BF111:BF412))*I34),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ROUND((SUM(BG111:BG412)),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ROUND((SUM(BH111:BH412)),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ROUND((SUM(BI111:BI412)),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07 - 7. prostor - 16.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96</v>
      </c>
      <c r="D57" s="96"/>
      <c r="E57" s="96"/>
      <c r="F57" s="96"/>
      <c r="G57" s="96"/>
      <c r="H57" s="96"/>
      <c r="I57" s="96"/>
      <c r="J57" s="103" t="s">
        <v>97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J111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98</v>
      </c>
    </row>
    <row r="60" spans="1:47" s="9" customFormat="1" ht="24.95" customHeight="1">
      <c r="B60" s="105"/>
      <c r="D60" s="106" t="s">
        <v>99</v>
      </c>
      <c r="E60" s="107"/>
      <c r="F60" s="107"/>
      <c r="G60" s="107"/>
      <c r="H60" s="107"/>
      <c r="I60" s="107"/>
      <c r="J60" s="108">
        <f>J112</f>
        <v>0</v>
      </c>
      <c r="L60" s="105"/>
    </row>
    <row r="61" spans="1:47" s="10" customFormat="1" ht="19.899999999999999" customHeight="1">
      <c r="B61" s="109"/>
      <c r="D61" s="110" t="s">
        <v>100</v>
      </c>
      <c r="E61" s="111"/>
      <c r="F61" s="111"/>
      <c r="G61" s="111"/>
      <c r="H61" s="111"/>
      <c r="I61" s="111"/>
      <c r="J61" s="112">
        <f>J113</f>
        <v>0</v>
      </c>
      <c r="L61" s="109"/>
    </row>
    <row r="62" spans="1:47" s="10" customFormat="1" ht="19.899999999999999" customHeight="1">
      <c r="B62" s="109"/>
      <c r="D62" s="110" t="s">
        <v>101</v>
      </c>
      <c r="E62" s="111"/>
      <c r="F62" s="111"/>
      <c r="G62" s="111"/>
      <c r="H62" s="111"/>
      <c r="I62" s="111"/>
      <c r="J62" s="112">
        <f>J130</f>
        <v>0</v>
      </c>
      <c r="L62" s="109"/>
    </row>
    <row r="63" spans="1:47" s="10" customFormat="1" ht="19.899999999999999" customHeight="1">
      <c r="B63" s="109"/>
      <c r="D63" s="110" t="s">
        <v>102</v>
      </c>
      <c r="E63" s="111"/>
      <c r="F63" s="111"/>
      <c r="G63" s="111"/>
      <c r="H63" s="111"/>
      <c r="I63" s="111"/>
      <c r="J63" s="112">
        <f>J148</f>
        <v>0</v>
      </c>
      <c r="L63" s="109"/>
    </row>
    <row r="64" spans="1:47" s="10" customFormat="1" ht="19.899999999999999" customHeight="1">
      <c r="B64" s="109"/>
      <c r="D64" s="110" t="s">
        <v>103</v>
      </c>
      <c r="E64" s="111"/>
      <c r="F64" s="111"/>
      <c r="G64" s="111"/>
      <c r="H64" s="111"/>
      <c r="I64" s="111"/>
      <c r="J64" s="112">
        <f>J164</f>
        <v>0</v>
      </c>
      <c r="L64" s="109"/>
    </row>
    <row r="65" spans="2:12" s="9" customFormat="1" ht="24.95" customHeight="1">
      <c r="B65" s="105"/>
      <c r="D65" s="106" t="s">
        <v>104</v>
      </c>
      <c r="E65" s="107"/>
      <c r="F65" s="107"/>
      <c r="G65" s="107"/>
      <c r="H65" s="107"/>
      <c r="I65" s="107"/>
      <c r="J65" s="108">
        <f>J174</f>
        <v>0</v>
      </c>
      <c r="L65" s="105"/>
    </row>
    <row r="66" spans="2:12" s="10" customFormat="1" ht="19.899999999999999" customHeight="1">
      <c r="B66" s="109"/>
      <c r="D66" s="110" t="s">
        <v>105</v>
      </c>
      <c r="E66" s="111"/>
      <c r="F66" s="111"/>
      <c r="G66" s="111"/>
      <c r="H66" s="111"/>
      <c r="I66" s="111"/>
      <c r="J66" s="112">
        <f>J175</f>
        <v>0</v>
      </c>
      <c r="L66" s="109"/>
    </row>
    <row r="67" spans="2:12" s="10" customFormat="1" ht="19.899999999999999" customHeight="1">
      <c r="B67" s="109"/>
      <c r="D67" s="110" t="s">
        <v>106</v>
      </c>
      <c r="E67" s="111"/>
      <c r="F67" s="111"/>
      <c r="G67" s="111"/>
      <c r="H67" s="111"/>
      <c r="I67" s="111"/>
      <c r="J67" s="112">
        <f>J188</f>
        <v>0</v>
      </c>
      <c r="L67" s="109"/>
    </row>
    <row r="68" spans="2:12" s="10" customFormat="1" ht="19.899999999999999" customHeight="1">
      <c r="B68" s="109"/>
      <c r="D68" s="110" t="s">
        <v>107</v>
      </c>
      <c r="E68" s="111"/>
      <c r="F68" s="111"/>
      <c r="G68" s="111"/>
      <c r="H68" s="111"/>
      <c r="I68" s="111"/>
      <c r="J68" s="112">
        <f>J194</f>
        <v>0</v>
      </c>
      <c r="L68" s="109"/>
    </row>
    <row r="69" spans="2:12" s="10" customFormat="1" ht="19.899999999999999" customHeight="1">
      <c r="B69" s="109"/>
      <c r="D69" s="110" t="s">
        <v>108</v>
      </c>
      <c r="E69" s="111"/>
      <c r="F69" s="111"/>
      <c r="G69" s="111"/>
      <c r="H69" s="111"/>
      <c r="I69" s="111"/>
      <c r="J69" s="112">
        <f>J198</f>
        <v>0</v>
      </c>
      <c r="L69" s="109"/>
    </row>
    <row r="70" spans="2:12" s="9" customFormat="1" ht="24.95" customHeight="1">
      <c r="B70" s="105"/>
      <c r="D70" s="106" t="s">
        <v>109</v>
      </c>
      <c r="E70" s="107"/>
      <c r="F70" s="107"/>
      <c r="G70" s="107"/>
      <c r="H70" s="107"/>
      <c r="I70" s="107"/>
      <c r="J70" s="108">
        <f>J201</f>
        <v>0</v>
      </c>
      <c r="L70" s="105"/>
    </row>
    <row r="71" spans="2:12" s="10" customFormat="1" ht="19.899999999999999" customHeight="1">
      <c r="B71" s="109"/>
      <c r="D71" s="110" t="s">
        <v>110</v>
      </c>
      <c r="E71" s="111"/>
      <c r="F71" s="111"/>
      <c r="G71" s="111"/>
      <c r="H71" s="111"/>
      <c r="I71" s="111"/>
      <c r="J71" s="112">
        <f>J202</f>
        <v>0</v>
      </c>
      <c r="L71" s="109"/>
    </row>
    <row r="72" spans="2:12" s="10" customFormat="1" ht="19.899999999999999" customHeight="1">
      <c r="B72" s="109"/>
      <c r="D72" s="110" t="s">
        <v>111</v>
      </c>
      <c r="E72" s="111"/>
      <c r="F72" s="111"/>
      <c r="G72" s="111"/>
      <c r="H72" s="111"/>
      <c r="I72" s="111"/>
      <c r="J72" s="112">
        <f>J213</f>
        <v>0</v>
      </c>
      <c r="L72" s="109"/>
    </row>
    <row r="73" spans="2:12" s="10" customFormat="1" ht="19.899999999999999" customHeight="1">
      <c r="B73" s="109"/>
      <c r="D73" s="110" t="s">
        <v>112</v>
      </c>
      <c r="E73" s="111"/>
      <c r="F73" s="111"/>
      <c r="G73" s="111"/>
      <c r="H73" s="111"/>
      <c r="I73" s="111"/>
      <c r="J73" s="112">
        <f>J228</f>
        <v>0</v>
      </c>
      <c r="L73" s="109"/>
    </row>
    <row r="74" spans="2:12" s="10" customFormat="1" ht="19.899999999999999" customHeight="1">
      <c r="B74" s="109"/>
      <c r="D74" s="110" t="s">
        <v>113</v>
      </c>
      <c r="E74" s="111"/>
      <c r="F74" s="111"/>
      <c r="G74" s="111"/>
      <c r="H74" s="111"/>
      <c r="I74" s="111"/>
      <c r="J74" s="112">
        <f>J242</f>
        <v>0</v>
      </c>
      <c r="L74" s="109"/>
    </row>
    <row r="75" spans="2:12" s="10" customFormat="1" ht="19.899999999999999" customHeight="1">
      <c r="B75" s="109"/>
      <c r="D75" s="110" t="s">
        <v>114</v>
      </c>
      <c r="E75" s="111"/>
      <c r="F75" s="111"/>
      <c r="G75" s="111"/>
      <c r="H75" s="111"/>
      <c r="I75" s="111"/>
      <c r="J75" s="112">
        <f>J253</f>
        <v>0</v>
      </c>
      <c r="L75" s="109"/>
    </row>
    <row r="76" spans="2:12" s="10" customFormat="1" ht="14.85" customHeight="1">
      <c r="B76" s="109"/>
      <c r="D76" s="110" t="s">
        <v>115</v>
      </c>
      <c r="E76" s="111"/>
      <c r="F76" s="111"/>
      <c r="G76" s="111"/>
      <c r="H76" s="111"/>
      <c r="I76" s="111"/>
      <c r="J76" s="112">
        <f>J256</f>
        <v>0</v>
      </c>
      <c r="L76" s="109"/>
    </row>
    <row r="77" spans="2:12" s="10" customFormat="1" ht="14.85" customHeight="1">
      <c r="B77" s="109"/>
      <c r="D77" s="110" t="s">
        <v>116</v>
      </c>
      <c r="E77" s="111"/>
      <c r="F77" s="111"/>
      <c r="G77" s="111"/>
      <c r="H77" s="111"/>
      <c r="I77" s="111"/>
      <c r="J77" s="112">
        <f>J267</f>
        <v>0</v>
      </c>
      <c r="L77" s="109"/>
    </row>
    <row r="78" spans="2:12" s="10" customFormat="1" ht="19.899999999999999" customHeight="1">
      <c r="B78" s="109"/>
      <c r="D78" s="110" t="s">
        <v>117</v>
      </c>
      <c r="E78" s="111"/>
      <c r="F78" s="111"/>
      <c r="G78" s="111"/>
      <c r="H78" s="111"/>
      <c r="I78" s="111"/>
      <c r="J78" s="112">
        <f>J270</f>
        <v>0</v>
      </c>
      <c r="L78" s="109"/>
    </row>
    <row r="79" spans="2:12" s="10" customFormat="1" ht="19.899999999999999" customHeight="1">
      <c r="B79" s="109"/>
      <c r="D79" s="110" t="s">
        <v>118</v>
      </c>
      <c r="E79" s="111"/>
      <c r="F79" s="111"/>
      <c r="G79" s="111"/>
      <c r="H79" s="111"/>
      <c r="I79" s="111"/>
      <c r="J79" s="112">
        <f>J282</f>
        <v>0</v>
      </c>
      <c r="L79" s="109"/>
    </row>
    <row r="80" spans="2:12" s="10" customFormat="1" ht="14.85" customHeight="1">
      <c r="B80" s="109"/>
      <c r="D80" s="110" t="s">
        <v>119</v>
      </c>
      <c r="E80" s="111"/>
      <c r="F80" s="111"/>
      <c r="G80" s="111"/>
      <c r="H80" s="111"/>
      <c r="I80" s="111"/>
      <c r="J80" s="112">
        <f>J303</f>
        <v>0</v>
      </c>
      <c r="L80" s="109"/>
    </row>
    <row r="81" spans="1:31" s="10" customFormat="1" ht="19.899999999999999" customHeight="1">
      <c r="B81" s="109"/>
      <c r="D81" s="110" t="s">
        <v>120</v>
      </c>
      <c r="E81" s="111"/>
      <c r="F81" s="111"/>
      <c r="G81" s="111"/>
      <c r="H81" s="111"/>
      <c r="I81" s="111"/>
      <c r="J81" s="112">
        <f>J319</f>
        <v>0</v>
      </c>
      <c r="L81" s="109"/>
    </row>
    <row r="82" spans="1:31" s="10" customFormat="1" ht="19.899999999999999" customHeight="1">
      <c r="B82" s="109"/>
      <c r="D82" s="110" t="s">
        <v>121</v>
      </c>
      <c r="E82" s="111"/>
      <c r="F82" s="111"/>
      <c r="G82" s="111"/>
      <c r="H82" s="111"/>
      <c r="I82" s="111"/>
      <c r="J82" s="112">
        <f>J353</f>
        <v>0</v>
      </c>
      <c r="L82" s="109"/>
    </row>
    <row r="83" spans="1:31" s="9" customFormat="1" ht="24.95" customHeight="1">
      <c r="B83" s="105"/>
      <c r="D83" s="106" t="s">
        <v>122</v>
      </c>
      <c r="E83" s="107"/>
      <c r="F83" s="107"/>
      <c r="G83" s="107"/>
      <c r="H83" s="107"/>
      <c r="I83" s="107"/>
      <c r="J83" s="108">
        <f>J364</f>
        <v>0</v>
      </c>
      <c r="L83" s="105"/>
    </row>
    <row r="84" spans="1:31" s="10" customFormat="1" ht="19.899999999999999" customHeight="1">
      <c r="B84" s="109"/>
      <c r="D84" s="110" t="s">
        <v>123</v>
      </c>
      <c r="E84" s="111"/>
      <c r="F84" s="111"/>
      <c r="G84" s="111"/>
      <c r="H84" s="111"/>
      <c r="I84" s="111"/>
      <c r="J84" s="112">
        <f>J365</f>
        <v>0</v>
      </c>
      <c r="L84" s="109"/>
    </row>
    <row r="85" spans="1:31" s="10" customFormat="1" ht="14.85" customHeight="1">
      <c r="B85" s="109"/>
      <c r="D85" s="110" t="s">
        <v>124</v>
      </c>
      <c r="E85" s="111"/>
      <c r="F85" s="111"/>
      <c r="G85" s="111"/>
      <c r="H85" s="111"/>
      <c r="I85" s="111"/>
      <c r="J85" s="112">
        <f>J370</f>
        <v>0</v>
      </c>
      <c r="L85" s="109"/>
    </row>
    <row r="86" spans="1:31" s="10" customFormat="1" ht="14.85" customHeight="1">
      <c r="B86" s="109"/>
      <c r="D86" s="110" t="s">
        <v>125</v>
      </c>
      <c r="E86" s="111"/>
      <c r="F86" s="111"/>
      <c r="G86" s="111"/>
      <c r="H86" s="111"/>
      <c r="I86" s="111"/>
      <c r="J86" s="112">
        <f>J377</f>
        <v>0</v>
      </c>
      <c r="L86" s="109"/>
    </row>
    <row r="87" spans="1:31" s="10" customFormat="1" ht="14.85" customHeight="1">
      <c r="B87" s="109"/>
      <c r="D87" s="110" t="s">
        <v>126</v>
      </c>
      <c r="E87" s="111"/>
      <c r="F87" s="111"/>
      <c r="G87" s="111"/>
      <c r="H87" s="111"/>
      <c r="I87" s="111"/>
      <c r="J87" s="112">
        <f>J382</f>
        <v>0</v>
      </c>
      <c r="L87" s="109"/>
    </row>
    <row r="88" spans="1:31" s="10" customFormat="1" ht="14.85" customHeight="1">
      <c r="B88" s="109"/>
      <c r="D88" s="110" t="s">
        <v>127</v>
      </c>
      <c r="E88" s="111"/>
      <c r="F88" s="111"/>
      <c r="G88" s="111"/>
      <c r="H88" s="111"/>
      <c r="I88" s="111"/>
      <c r="J88" s="112">
        <f>J388</f>
        <v>0</v>
      </c>
      <c r="L88" s="109"/>
    </row>
    <row r="89" spans="1:31" s="10" customFormat="1" ht="14.85" customHeight="1">
      <c r="B89" s="109"/>
      <c r="D89" s="110" t="s">
        <v>128</v>
      </c>
      <c r="E89" s="111"/>
      <c r="F89" s="111"/>
      <c r="G89" s="111"/>
      <c r="H89" s="111"/>
      <c r="I89" s="111"/>
      <c r="J89" s="112">
        <f>J398</f>
        <v>0</v>
      </c>
      <c r="L89" s="109"/>
    </row>
    <row r="90" spans="1:31" s="9" customFormat="1" ht="24.95" customHeight="1">
      <c r="B90" s="105"/>
      <c r="D90" s="106" t="s">
        <v>129</v>
      </c>
      <c r="E90" s="107"/>
      <c r="F90" s="107"/>
      <c r="G90" s="107"/>
      <c r="H90" s="107"/>
      <c r="I90" s="107"/>
      <c r="J90" s="108">
        <f>J406</f>
        <v>0</v>
      </c>
      <c r="L90" s="105"/>
    </row>
    <row r="91" spans="1:31" s="9" customFormat="1" ht="24.95" customHeight="1">
      <c r="B91" s="105"/>
      <c r="D91" s="106" t="s">
        <v>130</v>
      </c>
      <c r="E91" s="107"/>
      <c r="F91" s="107"/>
      <c r="G91" s="107"/>
      <c r="H91" s="107"/>
      <c r="I91" s="107"/>
      <c r="J91" s="108">
        <f>J410</f>
        <v>0</v>
      </c>
      <c r="L91" s="105"/>
    </row>
    <row r="92" spans="1:31" s="2" customFormat="1" ht="21.7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88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7" spans="1:63" s="2" customFormat="1" ht="6.95" customHeight="1">
      <c r="A97" s="34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88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3" s="2" customFormat="1" ht="24.95" customHeight="1">
      <c r="A98" s="34"/>
      <c r="B98" s="35"/>
      <c r="C98" s="23" t="s">
        <v>131</v>
      </c>
      <c r="D98" s="34"/>
      <c r="E98" s="34"/>
      <c r="F98" s="34"/>
      <c r="G98" s="34"/>
      <c r="H98" s="34"/>
      <c r="I98" s="34"/>
      <c r="J98" s="34"/>
      <c r="K98" s="34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6.95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12" customHeight="1">
      <c r="A100" s="34"/>
      <c r="B100" s="35"/>
      <c r="C100" s="29" t="s">
        <v>17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6.5" customHeight="1">
      <c r="A101" s="34"/>
      <c r="B101" s="35"/>
      <c r="C101" s="34"/>
      <c r="D101" s="34"/>
      <c r="E101" s="329" t="str">
        <f>E7</f>
        <v>Rekonstrukce WC - FN Bohunice</v>
      </c>
      <c r="F101" s="330"/>
      <c r="G101" s="330"/>
      <c r="H101" s="330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2" customHeight="1">
      <c r="A102" s="34"/>
      <c r="B102" s="35"/>
      <c r="C102" s="29" t="s">
        <v>93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6.5" customHeight="1">
      <c r="A103" s="34"/>
      <c r="B103" s="35"/>
      <c r="C103" s="34"/>
      <c r="D103" s="34"/>
      <c r="E103" s="301" t="str">
        <f>E9</f>
        <v>07 - 7. prostor - 16. patro</v>
      </c>
      <c r="F103" s="328"/>
      <c r="G103" s="328"/>
      <c r="H103" s="328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6.9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12" customHeight="1">
      <c r="A105" s="34"/>
      <c r="B105" s="35"/>
      <c r="C105" s="29" t="s">
        <v>21</v>
      </c>
      <c r="D105" s="34"/>
      <c r="E105" s="34"/>
      <c r="F105" s="27" t="str">
        <f>F12</f>
        <v xml:space="preserve"> </v>
      </c>
      <c r="G105" s="34"/>
      <c r="H105" s="34"/>
      <c r="I105" s="29" t="s">
        <v>23</v>
      </c>
      <c r="J105" s="52" t="str">
        <f>IF(J12="","",J12)</f>
        <v>1. 4. 2025</v>
      </c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15.2" customHeight="1">
      <c r="A107" s="34"/>
      <c r="B107" s="35"/>
      <c r="C107" s="29" t="s">
        <v>25</v>
      </c>
      <c r="D107" s="34"/>
      <c r="E107" s="34"/>
      <c r="F107" s="27" t="str">
        <f>E15</f>
        <v xml:space="preserve"> </v>
      </c>
      <c r="G107" s="34"/>
      <c r="H107" s="34"/>
      <c r="I107" s="29" t="s">
        <v>30</v>
      </c>
      <c r="J107" s="32" t="str">
        <f>E21</f>
        <v xml:space="preserve"> 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28</v>
      </c>
      <c r="D108" s="34"/>
      <c r="E108" s="34"/>
      <c r="F108" s="27" t="str">
        <f>IF(E18="","",E18)</f>
        <v>Vyplň údaj</v>
      </c>
      <c r="G108" s="34"/>
      <c r="H108" s="34"/>
      <c r="I108" s="29" t="s">
        <v>32</v>
      </c>
      <c r="J108" s="32" t="str">
        <f>E24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0.35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11" customFormat="1" ht="29.25" customHeight="1">
      <c r="A110" s="113"/>
      <c r="B110" s="114"/>
      <c r="C110" s="115" t="s">
        <v>132</v>
      </c>
      <c r="D110" s="116" t="s">
        <v>54</v>
      </c>
      <c r="E110" s="116" t="s">
        <v>50</v>
      </c>
      <c r="F110" s="116" t="s">
        <v>51</v>
      </c>
      <c r="G110" s="116" t="s">
        <v>133</v>
      </c>
      <c r="H110" s="116" t="s">
        <v>134</v>
      </c>
      <c r="I110" s="116" t="s">
        <v>135</v>
      </c>
      <c r="J110" s="116" t="s">
        <v>97</v>
      </c>
      <c r="K110" s="117" t="s">
        <v>136</v>
      </c>
      <c r="L110" s="118"/>
      <c r="M110" s="59" t="s">
        <v>3</v>
      </c>
      <c r="N110" s="60" t="s">
        <v>39</v>
      </c>
      <c r="O110" s="60" t="s">
        <v>137</v>
      </c>
      <c r="P110" s="60" t="s">
        <v>138</v>
      </c>
      <c r="Q110" s="60" t="s">
        <v>139</v>
      </c>
      <c r="R110" s="60" t="s">
        <v>140</v>
      </c>
      <c r="S110" s="60" t="s">
        <v>141</v>
      </c>
      <c r="T110" s="61" t="s">
        <v>142</v>
      </c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63" s="2" customFormat="1" ht="22.9" customHeight="1">
      <c r="A111" s="34"/>
      <c r="B111" s="35"/>
      <c r="C111" s="66" t="s">
        <v>143</v>
      </c>
      <c r="D111" s="34"/>
      <c r="E111" s="34"/>
      <c r="F111" s="34"/>
      <c r="G111" s="34"/>
      <c r="H111" s="34"/>
      <c r="I111" s="34"/>
      <c r="J111" s="119">
        <f>BK111</f>
        <v>0</v>
      </c>
      <c r="K111" s="34"/>
      <c r="L111" s="35"/>
      <c r="M111" s="62"/>
      <c r="N111" s="53"/>
      <c r="O111" s="63"/>
      <c r="P111" s="120">
        <f>P112+P174+P201+P364+P406+P410</f>
        <v>0</v>
      </c>
      <c r="Q111" s="63"/>
      <c r="R111" s="120">
        <f>R112+R174+R201+R364+R406+R410</f>
        <v>1.3573281645000002</v>
      </c>
      <c r="S111" s="63"/>
      <c r="T111" s="121">
        <f>T112+T174+T201+T364+T406+T410</f>
        <v>2.2172094999999996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68</v>
      </c>
      <c r="AU111" s="19" t="s">
        <v>98</v>
      </c>
      <c r="BK111" s="122">
        <f>BK112+BK174+BK201+BK364+BK406+BK410</f>
        <v>0</v>
      </c>
    </row>
    <row r="112" spans="1:63" s="12" customFormat="1" ht="25.9" customHeight="1">
      <c r="B112" s="123"/>
      <c r="D112" s="124" t="s">
        <v>68</v>
      </c>
      <c r="E112" s="125" t="s">
        <v>144</v>
      </c>
      <c r="F112" s="125" t="s">
        <v>145</v>
      </c>
      <c r="I112" s="126"/>
      <c r="J112" s="127">
        <f>BK112</f>
        <v>0</v>
      </c>
      <c r="L112" s="123"/>
      <c r="M112" s="128"/>
      <c r="N112" s="129"/>
      <c r="O112" s="129"/>
      <c r="P112" s="130">
        <f>P113+P130+P148+P164</f>
        <v>0</v>
      </c>
      <c r="Q112" s="129"/>
      <c r="R112" s="130">
        <f>R113+R130+R148+R164</f>
        <v>0</v>
      </c>
      <c r="S112" s="129"/>
      <c r="T112" s="131">
        <f>T113+T130+T148+T164</f>
        <v>2.2168594999999995</v>
      </c>
      <c r="AR112" s="124" t="s">
        <v>77</v>
      </c>
      <c r="AT112" s="132" t="s">
        <v>68</v>
      </c>
      <c r="AU112" s="132" t="s">
        <v>69</v>
      </c>
      <c r="AY112" s="124" t="s">
        <v>146</v>
      </c>
      <c r="BK112" s="133">
        <f>BK113+BK130+BK148+BK164</f>
        <v>0</v>
      </c>
    </row>
    <row r="113" spans="1:65" s="12" customFormat="1" ht="22.9" customHeight="1">
      <c r="B113" s="123"/>
      <c r="D113" s="124" t="s">
        <v>68</v>
      </c>
      <c r="E113" s="134" t="s">
        <v>147</v>
      </c>
      <c r="F113" s="134" t="s">
        <v>148</v>
      </c>
      <c r="I113" s="126"/>
      <c r="J113" s="135">
        <f>BK113</f>
        <v>0</v>
      </c>
      <c r="L113" s="123"/>
      <c r="M113" s="128"/>
      <c r="N113" s="129"/>
      <c r="O113" s="129"/>
      <c r="P113" s="130">
        <f>SUM(P114:P129)</f>
        <v>0</v>
      </c>
      <c r="Q113" s="129"/>
      <c r="R113" s="130">
        <f>SUM(R114:R129)</f>
        <v>0</v>
      </c>
      <c r="S113" s="129"/>
      <c r="T113" s="131">
        <f>SUM(T114:T129)</f>
        <v>0.38595000000000002</v>
      </c>
      <c r="AR113" s="124" t="s">
        <v>77</v>
      </c>
      <c r="AT113" s="132" t="s">
        <v>68</v>
      </c>
      <c r="AU113" s="132" t="s">
        <v>77</v>
      </c>
      <c r="AY113" s="124" t="s">
        <v>146</v>
      </c>
      <c r="BK113" s="133">
        <f>SUM(BK114:BK129)</f>
        <v>0</v>
      </c>
    </row>
    <row r="114" spans="1:65" s="2" customFormat="1" ht="24.2" customHeight="1">
      <c r="A114" s="34"/>
      <c r="B114" s="136"/>
      <c r="C114" s="137" t="s">
        <v>77</v>
      </c>
      <c r="D114" s="137" t="s">
        <v>149</v>
      </c>
      <c r="E114" s="138" t="s">
        <v>150</v>
      </c>
      <c r="F114" s="139" t="s">
        <v>151</v>
      </c>
      <c r="G114" s="140" t="s">
        <v>152</v>
      </c>
      <c r="H114" s="141">
        <v>0.09</v>
      </c>
      <c r="I114" s="142"/>
      <c r="J114" s="143">
        <f>ROUND(I114*H114,2)</f>
        <v>0</v>
      </c>
      <c r="K114" s="139" t="s">
        <v>1034</v>
      </c>
      <c r="L114" s="35"/>
      <c r="M114" s="144" t="s">
        <v>3</v>
      </c>
      <c r="N114" s="145" t="s">
        <v>40</v>
      </c>
      <c r="O114" s="55"/>
      <c r="P114" s="146">
        <f>O114*H114</f>
        <v>0</v>
      </c>
      <c r="Q114" s="146">
        <v>0</v>
      </c>
      <c r="R114" s="146">
        <f>Q114*H114</f>
        <v>0</v>
      </c>
      <c r="S114" s="146">
        <v>2.2000000000000002</v>
      </c>
      <c r="T114" s="147">
        <f>S114*H114</f>
        <v>0.19800000000000001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48" t="s">
        <v>153</v>
      </c>
      <c r="AT114" s="148" t="s">
        <v>149</v>
      </c>
      <c r="AU114" s="148" t="s">
        <v>79</v>
      </c>
      <c r="AY114" s="19" t="s">
        <v>146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9" t="s">
        <v>77</v>
      </c>
      <c r="BK114" s="149">
        <f>ROUND(I114*H114,2)</f>
        <v>0</v>
      </c>
      <c r="BL114" s="19" t="s">
        <v>153</v>
      </c>
      <c r="BM114" s="148" t="s">
        <v>154</v>
      </c>
    </row>
    <row r="115" spans="1:65" s="2" customFormat="1">
      <c r="A115" s="34"/>
      <c r="B115" s="35"/>
      <c r="C115" s="34"/>
      <c r="D115" s="150" t="s">
        <v>155</v>
      </c>
      <c r="E115" s="34"/>
      <c r="F115" s="151" t="s">
        <v>156</v>
      </c>
      <c r="G115" s="34"/>
      <c r="H115" s="34"/>
      <c r="I115" s="152"/>
      <c r="J115" s="34"/>
      <c r="K115" s="34"/>
      <c r="L115" s="35"/>
      <c r="M115" s="153"/>
      <c r="N115" s="154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155</v>
      </c>
      <c r="AU115" s="19" t="s">
        <v>79</v>
      </c>
    </row>
    <row r="116" spans="1:65" s="13" customFormat="1">
      <c r="B116" s="155"/>
      <c r="D116" s="156" t="s">
        <v>157</v>
      </c>
      <c r="E116" s="157" t="s">
        <v>3</v>
      </c>
      <c r="F116" s="158" t="s">
        <v>158</v>
      </c>
      <c r="H116" s="159">
        <v>0.09</v>
      </c>
      <c r="I116" s="160"/>
      <c r="L116" s="155"/>
      <c r="M116" s="161"/>
      <c r="N116" s="162"/>
      <c r="O116" s="162"/>
      <c r="P116" s="162"/>
      <c r="Q116" s="162"/>
      <c r="R116" s="162"/>
      <c r="S116" s="162"/>
      <c r="T116" s="163"/>
      <c r="AT116" s="157" t="s">
        <v>157</v>
      </c>
      <c r="AU116" s="157" t="s">
        <v>79</v>
      </c>
      <c r="AV116" s="13" t="s">
        <v>79</v>
      </c>
      <c r="AW116" s="13" t="s">
        <v>31</v>
      </c>
      <c r="AX116" s="13" t="s">
        <v>69</v>
      </c>
      <c r="AY116" s="157" t="s">
        <v>146</v>
      </c>
    </row>
    <row r="117" spans="1:65" s="14" customFormat="1">
      <c r="B117" s="164"/>
      <c r="D117" s="156" t="s">
        <v>157</v>
      </c>
      <c r="E117" s="165" t="s">
        <v>3</v>
      </c>
      <c r="F117" s="166" t="s">
        <v>159</v>
      </c>
      <c r="H117" s="167">
        <v>0.09</v>
      </c>
      <c r="I117" s="168"/>
      <c r="L117" s="164"/>
      <c r="M117" s="169"/>
      <c r="N117" s="170"/>
      <c r="O117" s="170"/>
      <c r="P117" s="170"/>
      <c r="Q117" s="170"/>
      <c r="R117" s="170"/>
      <c r="S117" s="170"/>
      <c r="T117" s="171"/>
      <c r="AT117" s="165" t="s">
        <v>157</v>
      </c>
      <c r="AU117" s="165" t="s">
        <v>79</v>
      </c>
      <c r="AV117" s="14" t="s">
        <v>153</v>
      </c>
      <c r="AW117" s="14" t="s">
        <v>31</v>
      </c>
      <c r="AX117" s="14" t="s">
        <v>77</v>
      </c>
      <c r="AY117" s="165" t="s">
        <v>146</v>
      </c>
    </row>
    <row r="118" spans="1:65" s="2" customFormat="1" ht="24.2" customHeight="1">
      <c r="A118" s="34"/>
      <c r="B118" s="136"/>
      <c r="C118" s="137" t="s">
        <v>79</v>
      </c>
      <c r="D118" s="137" t="s">
        <v>149</v>
      </c>
      <c r="E118" s="138" t="s">
        <v>160</v>
      </c>
      <c r="F118" s="139" t="s">
        <v>161</v>
      </c>
      <c r="G118" s="140" t="s">
        <v>162</v>
      </c>
      <c r="H118" s="141">
        <v>1.9</v>
      </c>
      <c r="I118" s="142"/>
      <c r="J118" s="143">
        <f>ROUND(I118*H118,2)</f>
        <v>0</v>
      </c>
      <c r="K118" s="139"/>
      <c r="L118" s="35"/>
      <c r="M118" s="144" t="s">
        <v>3</v>
      </c>
      <c r="N118" s="145" t="s">
        <v>40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48" t="s">
        <v>153</v>
      </c>
      <c r="AT118" s="148" t="s">
        <v>149</v>
      </c>
      <c r="AU118" s="148" t="s">
        <v>79</v>
      </c>
      <c r="AY118" s="19" t="s">
        <v>146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9" t="s">
        <v>77</v>
      </c>
      <c r="BK118" s="149">
        <f>ROUND(I118*H118,2)</f>
        <v>0</v>
      </c>
      <c r="BL118" s="19" t="s">
        <v>153</v>
      </c>
      <c r="BM118" s="148" t="s">
        <v>163</v>
      </c>
    </row>
    <row r="119" spans="1:65" s="2" customFormat="1">
      <c r="A119" s="34"/>
      <c r="B119" s="35"/>
      <c r="C119" s="34"/>
      <c r="D119" s="150" t="s">
        <v>155</v>
      </c>
      <c r="E119" s="34"/>
      <c r="F119" s="151" t="s">
        <v>164</v>
      </c>
      <c r="G119" s="34"/>
      <c r="H119" s="34"/>
      <c r="I119" s="152"/>
      <c r="J119" s="34"/>
      <c r="K119" s="34"/>
      <c r="L119" s="35"/>
      <c r="M119" s="153"/>
      <c r="N119" s="154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155</v>
      </c>
      <c r="AU119" s="19" t="s">
        <v>79</v>
      </c>
    </row>
    <row r="120" spans="1:65" s="13" customFormat="1">
      <c r="B120" s="155"/>
      <c r="D120" s="156" t="s">
        <v>157</v>
      </c>
      <c r="E120" s="157" t="s">
        <v>3</v>
      </c>
      <c r="F120" s="158" t="s">
        <v>165</v>
      </c>
      <c r="H120" s="159">
        <v>1.9</v>
      </c>
      <c r="I120" s="160"/>
      <c r="L120" s="155"/>
      <c r="M120" s="161"/>
      <c r="N120" s="162"/>
      <c r="O120" s="162"/>
      <c r="P120" s="162"/>
      <c r="Q120" s="162"/>
      <c r="R120" s="162"/>
      <c r="S120" s="162"/>
      <c r="T120" s="163"/>
      <c r="AT120" s="157" t="s">
        <v>157</v>
      </c>
      <c r="AU120" s="157" t="s">
        <v>79</v>
      </c>
      <c r="AV120" s="13" t="s">
        <v>79</v>
      </c>
      <c r="AW120" s="13" t="s">
        <v>31</v>
      </c>
      <c r="AX120" s="13" t="s">
        <v>77</v>
      </c>
      <c r="AY120" s="157" t="s">
        <v>146</v>
      </c>
    </row>
    <row r="121" spans="1:65" s="2" customFormat="1" ht="44.25" customHeight="1">
      <c r="A121" s="34"/>
      <c r="B121" s="136"/>
      <c r="C121" s="137" t="s">
        <v>84</v>
      </c>
      <c r="D121" s="137" t="s">
        <v>149</v>
      </c>
      <c r="E121" s="138" t="s">
        <v>166</v>
      </c>
      <c r="F121" s="139" t="s">
        <v>167</v>
      </c>
      <c r="G121" s="140" t="s">
        <v>82</v>
      </c>
      <c r="H121" s="141">
        <v>5.37</v>
      </c>
      <c r="I121" s="142"/>
      <c r="J121" s="143">
        <f>ROUND(I121*H121,2)</f>
        <v>0</v>
      </c>
      <c r="K121" s="139"/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3.5000000000000003E-2</v>
      </c>
      <c r="T121" s="147">
        <f>S121*H121</f>
        <v>0.18795000000000003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153</v>
      </c>
      <c r="AT121" s="148" t="s">
        <v>149</v>
      </c>
      <c r="AU121" s="148" t="s">
        <v>79</v>
      </c>
      <c r="AY121" s="19" t="s">
        <v>146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77</v>
      </c>
      <c r="BK121" s="149">
        <f>ROUND(I121*H121,2)</f>
        <v>0</v>
      </c>
      <c r="BL121" s="19" t="s">
        <v>153</v>
      </c>
      <c r="BM121" s="148" t="s">
        <v>168</v>
      </c>
    </row>
    <row r="122" spans="1:65" s="2" customFormat="1">
      <c r="A122" s="34"/>
      <c r="B122" s="35"/>
      <c r="C122" s="34"/>
      <c r="D122" s="150" t="s">
        <v>155</v>
      </c>
      <c r="E122" s="34"/>
      <c r="F122" s="151" t="s">
        <v>169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155</v>
      </c>
      <c r="AU122" s="19" t="s">
        <v>79</v>
      </c>
    </row>
    <row r="123" spans="1:65" s="13" customFormat="1">
      <c r="B123" s="155"/>
      <c r="D123" s="156" t="s">
        <v>157</v>
      </c>
      <c r="E123" s="157" t="s">
        <v>3</v>
      </c>
      <c r="F123" s="158" t="s">
        <v>85</v>
      </c>
      <c r="H123" s="159">
        <v>5.37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157</v>
      </c>
      <c r="AU123" s="157" t="s">
        <v>79</v>
      </c>
      <c r="AV123" s="13" t="s">
        <v>79</v>
      </c>
      <c r="AW123" s="13" t="s">
        <v>31</v>
      </c>
      <c r="AX123" s="13" t="s">
        <v>77</v>
      </c>
      <c r="AY123" s="157" t="s">
        <v>146</v>
      </c>
    </row>
    <row r="124" spans="1:65" s="2" customFormat="1" ht="21.75" customHeight="1">
      <c r="A124" s="34"/>
      <c r="B124" s="136"/>
      <c r="C124" s="137" t="s">
        <v>153</v>
      </c>
      <c r="D124" s="137" t="s">
        <v>149</v>
      </c>
      <c r="E124" s="138" t="s">
        <v>170</v>
      </c>
      <c r="F124" s="139" t="s">
        <v>171</v>
      </c>
      <c r="G124" s="140" t="s">
        <v>82</v>
      </c>
      <c r="H124" s="141">
        <v>5.37</v>
      </c>
      <c r="I124" s="142"/>
      <c r="J124" s="143">
        <f>ROUND(I124*H124,2)</f>
        <v>0</v>
      </c>
      <c r="K124" s="139"/>
      <c r="L124" s="35"/>
      <c r="M124" s="144" t="s">
        <v>3</v>
      </c>
      <c r="N124" s="145" t="s">
        <v>40</v>
      </c>
      <c r="O124" s="55"/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48" t="s">
        <v>153</v>
      </c>
      <c r="AT124" s="148" t="s">
        <v>149</v>
      </c>
      <c r="AU124" s="148" t="s">
        <v>79</v>
      </c>
      <c r="AY124" s="19" t="s">
        <v>146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9" t="s">
        <v>77</v>
      </c>
      <c r="BK124" s="149">
        <f>ROUND(I124*H124,2)</f>
        <v>0</v>
      </c>
      <c r="BL124" s="19" t="s">
        <v>153</v>
      </c>
      <c r="BM124" s="148" t="s">
        <v>172</v>
      </c>
    </row>
    <row r="125" spans="1:65" s="2" customFormat="1">
      <c r="A125" s="34"/>
      <c r="B125" s="35"/>
      <c r="C125" s="34"/>
      <c r="D125" s="150" t="s">
        <v>155</v>
      </c>
      <c r="E125" s="34"/>
      <c r="F125" s="151" t="s">
        <v>173</v>
      </c>
      <c r="G125" s="34"/>
      <c r="H125" s="34"/>
      <c r="I125" s="152"/>
      <c r="J125" s="34"/>
      <c r="K125" s="34"/>
      <c r="L125" s="35"/>
      <c r="M125" s="153"/>
      <c r="N125" s="154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155</v>
      </c>
      <c r="AU125" s="19" t="s">
        <v>79</v>
      </c>
    </row>
    <row r="126" spans="1:65" s="13" customFormat="1">
      <c r="B126" s="155"/>
      <c r="D126" s="156" t="s">
        <v>157</v>
      </c>
      <c r="E126" s="157" t="s">
        <v>3</v>
      </c>
      <c r="F126" s="158" t="s">
        <v>85</v>
      </c>
      <c r="H126" s="159">
        <v>5.37</v>
      </c>
      <c r="I126" s="160"/>
      <c r="L126" s="155"/>
      <c r="M126" s="161"/>
      <c r="N126" s="162"/>
      <c r="O126" s="162"/>
      <c r="P126" s="162"/>
      <c r="Q126" s="162"/>
      <c r="R126" s="162"/>
      <c r="S126" s="162"/>
      <c r="T126" s="163"/>
      <c r="AT126" s="157" t="s">
        <v>157</v>
      </c>
      <c r="AU126" s="157" t="s">
        <v>79</v>
      </c>
      <c r="AV126" s="13" t="s">
        <v>79</v>
      </c>
      <c r="AW126" s="13" t="s">
        <v>31</v>
      </c>
      <c r="AX126" s="13" t="s">
        <v>77</v>
      </c>
      <c r="AY126" s="157" t="s">
        <v>146</v>
      </c>
    </row>
    <row r="127" spans="1:65" s="2" customFormat="1" ht="24.2" customHeight="1">
      <c r="A127" s="34"/>
      <c r="B127" s="136"/>
      <c r="C127" s="137" t="s">
        <v>174</v>
      </c>
      <c r="D127" s="137" t="s">
        <v>149</v>
      </c>
      <c r="E127" s="138" t="s">
        <v>175</v>
      </c>
      <c r="F127" s="139" t="s">
        <v>176</v>
      </c>
      <c r="G127" s="140" t="s">
        <v>82</v>
      </c>
      <c r="H127" s="141">
        <v>10.74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153</v>
      </c>
      <c r="AT127" s="148" t="s">
        <v>149</v>
      </c>
      <c r="AU127" s="148" t="s">
        <v>79</v>
      </c>
      <c r="AY127" s="19" t="s">
        <v>146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153</v>
      </c>
      <c r="BM127" s="148" t="s">
        <v>177</v>
      </c>
    </row>
    <row r="128" spans="1:65" s="2" customFormat="1">
      <c r="A128" s="34"/>
      <c r="B128" s="35"/>
      <c r="C128" s="34"/>
      <c r="D128" s="150" t="s">
        <v>155</v>
      </c>
      <c r="E128" s="34"/>
      <c r="F128" s="151" t="s">
        <v>178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155</v>
      </c>
      <c r="AU128" s="19" t="s">
        <v>79</v>
      </c>
    </row>
    <row r="129" spans="1:65" s="13" customFormat="1">
      <c r="B129" s="155"/>
      <c r="D129" s="156" t="s">
        <v>157</v>
      </c>
      <c r="F129" s="158" t="s">
        <v>179</v>
      </c>
      <c r="H129" s="159">
        <v>10.74</v>
      </c>
      <c r="I129" s="160"/>
      <c r="L129" s="155"/>
      <c r="M129" s="161"/>
      <c r="N129" s="162"/>
      <c r="O129" s="162"/>
      <c r="P129" s="162"/>
      <c r="Q129" s="162"/>
      <c r="R129" s="162"/>
      <c r="S129" s="162"/>
      <c r="T129" s="163"/>
      <c r="AT129" s="157" t="s">
        <v>157</v>
      </c>
      <c r="AU129" s="157" t="s">
        <v>79</v>
      </c>
      <c r="AV129" s="13" t="s">
        <v>79</v>
      </c>
      <c r="AW129" s="13" t="s">
        <v>4</v>
      </c>
      <c r="AX129" s="13" t="s">
        <v>77</v>
      </c>
      <c r="AY129" s="157" t="s">
        <v>146</v>
      </c>
    </row>
    <row r="130" spans="1:65" s="12" customFormat="1" ht="22.9" customHeight="1">
      <c r="B130" s="123"/>
      <c r="D130" s="124" t="s">
        <v>68</v>
      </c>
      <c r="E130" s="134" t="s">
        <v>180</v>
      </c>
      <c r="F130" s="134" t="s">
        <v>181</v>
      </c>
      <c r="I130" s="126"/>
      <c r="J130" s="135">
        <f>BK130</f>
        <v>0</v>
      </c>
      <c r="L130" s="123"/>
      <c r="M130" s="128"/>
      <c r="N130" s="129"/>
      <c r="O130" s="129"/>
      <c r="P130" s="130">
        <f>SUM(P131:P147)</f>
        <v>0</v>
      </c>
      <c r="Q130" s="129"/>
      <c r="R130" s="130">
        <f>SUM(R131:R147)</f>
        <v>0</v>
      </c>
      <c r="S130" s="129"/>
      <c r="T130" s="131">
        <f>SUM(T131:T147)</f>
        <v>7.0407999999999984E-2</v>
      </c>
      <c r="AR130" s="124" t="s">
        <v>77</v>
      </c>
      <c r="AT130" s="132" t="s">
        <v>68</v>
      </c>
      <c r="AU130" s="132" t="s">
        <v>77</v>
      </c>
      <c r="AY130" s="124" t="s">
        <v>146</v>
      </c>
      <c r="BK130" s="133">
        <f>SUM(BK131:BK147)</f>
        <v>0</v>
      </c>
    </row>
    <row r="131" spans="1:65" s="2" customFormat="1" ht="24.2" customHeight="1">
      <c r="A131" s="34"/>
      <c r="B131" s="136"/>
      <c r="C131" s="137" t="s">
        <v>182</v>
      </c>
      <c r="D131" s="137" t="s">
        <v>149</v>
      </c>
      <c r="E131" s="138" t="s">
        <v>183</v>
      </c>
      <c r="F131" s="139" t="s">
        <v>184</v>
      </c>
      <c r="G131" s="140" t="s">
        <v>185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2.4E-2</v>
      </c>
      <c r="T131" s="147">
        <f>S131*H131</f>
        <v>2.4E-2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186</v>
      </c>
      <c r="AT131" s="148" t="s">
        <v>149</v>
      </c>
      <c r="AU131" s="148" t="s">
        <v>79</v>
      </c>
      <c r="AY131" s="19" t="s">
        <v>146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186</v>
      </c>
      <c r="BM131" s="148" t="s">
        <v>187</v>
      </c>
    </row>
    <row r="132" spans="1:65" s="2" customFormat="1">
      <c r="A132" s="34"/>
      <c r="B132" s="35"/>
      <c r="C132" s="34"/>
      <c r="D132" s="150" t="s">
        <v>155</v>
      </c>
      <c r="E132" s="34"/>
      <c r="F132" s="151" t="s">
        <v>188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155</v>
      </c>
      <c r="AU132" s="19" t="s">
        <v>79</v>
      </c>
    </row>
    <row r="133" spans="1:65" s="2" customFormat="1" ht="44.25" customHeight="1">
      <c r="A133" s="34"/>
      <c r="B133" s="136"/>
      <c r="C133" s="137" t="s">
        <v>189</v>
      </c>
      <c r="D133" s="137" t="s">
        <v>149</v>
      </c>
      <c r="E133" s="138" t="s">
        <v>190</v>
      </c>
      <c r="F133" s="139" t="s">
        <v>191</v>
      </c>
      <c r="G133" s="140" t="s">
        <v>82</v>
      </c>
      <c r="H133" s="141">
        <v>1.375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2.1999999999999999E-2</v>
      </c>
      <c r="T133" s="147">
        <f>S133*H133</f>
        <v>3.0249999999999999E-2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186</v>
      </c>
      <c r="AT133" s="148" t="s">
        <v>149</v>
      </c>
      <c r="AU133" s="148" t="s">
        <v>79</v>
      </c>
      <c r="AY133" s="19" t="s">
        <v>146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186</v>
      </c>
      <c r="BM133" s="148" t="s">
        <v>192</v>
      </c>
    </row>
    <row r="134" spans="1:65" s="2" customFormat="1">
      <c r="A134" s="34"/>
      <c r="B134" s="35"/>
      <c r="C134" s="34"/>
      <c r="D134" s="150" t="s">
        <v>155</v>
      </c>
      <c r="E134" s="34"/>
      <c r="F134" s="151" t="s">
        <v>193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155</v>
      </c>
      <c r="AU134" s="19" t="s">
        <v>79</v>
      </c>
    </row>
    <row r="135" spans="1:65" s="13" customFormat="1">
      <c r="B135" s="155"/>
      <c r="D135" s="156" t="s">
        <v>157</v>
      </c>
      <c r="E135" s="157" t="s">
        <v>3</v>
      </c>
      <c r="F135" s="158" t="s">
        <v>194</v>
      </c>
      <c r="H135" s="159">
        <v>1.375</v>
      </c>
      <c r="I135" s="160"/>
      <c r="L135" s="155"/>
      <c r="M135" s="161"/>
      <c r="N135" s="162"/>
      <c r="O135" s="162"/>
      <c r="P135" s="162"/>
      <c r="Q135" s="162"/>
      <c r="R135" s="162"/>
      <c r="S135" s="162"/>
      <c r="T135" s="163"/>
      <c r="AT135" s="157" t="s">
        <v>157</v>
      </c>
      <c r="AU135" s="157" t="s">
        <v>79</v>
      </c>
      <c r="AV135" s="13" t="s">
        <v>79</v>
      </c>
      <c r="AW135" s="13" t="s">
        <v>31</v>
      </c>
      <c r="AX135" s="13" t="s">
        <v>77</v>
      </c>
      <c r="AY135" s="157" t="s">
        <v>146</v>
      </c>
    </row>
    <row r="136" spans="1:65" s="2" customFormat="1" ht="44.25" customHeight="1">
      <c r="A136" s="34"/>
      <c r="B136" s="136"/>
      <c r="C136" s="137" t="s">
        <v>195</v>
      </c>
      <c r="D136" s="137" t="s">
        <v>149</v>
      </c>
      <c r="E136" s="138" t="s">
        <v>196</v>
      </c>
      <c r="F136" s="139" t="s">
        <v>197</v>
      </c>
      <c r="G136" s="140" t="s">
        <v>185</v>
      </c>
      <c r="H136" s="141">
        <v>1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4.8000000000000001E-5</v>
      </c>
      <c r="T136" s="147">
        <f>S136*H136</f>
        <v>4.8000000000000001E-5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153</v>
      </c>
      <c r="AT136" s="148" t="s">
        <v>149</v>
      </c>
      <c r="AU136" s="148" t="s">
        <v>79</v>
      </c>
      <c r="AY136" s="19" t="s">
        <v>146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153</v>
      </c>
      <c r="BM136" s="148" t="s">
        <v>198</v>
      </c>
    </row>
    <row r="137" spans="1:65" s="2" customFormat="1">
      <c r="A137" s="34"/>
      <c r="B137" s="35"/>
      <c r="C137" s="34"/>
      <c r="D137" s="150" t="s">
        <v>155</v>
      </c>
      <c r="E137" s="34"/>
      <c r="F137" s="151" t="s">
        <v>199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155</v>
      </c>
      <c r="AU137" s="19" t="s">
        <v>79</v>
      </c>
    </row>
    <row r="138" spans="1:65" s="2" customFormat="1" ht="44.25" customHeight="1">
      <c r="A138" s="34"/>
      <c r="B138" s="136"/>
      <c r="C138" s="137" t="s">
        <v>200</v>
      </c>
      <c r="D138" s="137" t="s">
        <v>149</v>
      </c>
      <c r="E138" s="138" t="s">
        <v>201</v>
      </c>
      <c r="F138" s="139" t="s">
        <v>202</v>
      </c>
      <c r="G138" s="140" t="s">
        <v>185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153</v>
      </c>
      <c r="AT138" s="148" t="s">
        <v>149</v>
      </c>
      <c r="AU138" s="148" t="s">
        <v>79</v>
      </c>
      <c r="AY138" s="19" t="s">
        <v>146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153</v>
      </c>
      <c r="BM138" s="148" t="s">
        <v>203</v>
      </c>
    </row>
    <row r="139" spans="1:65" s="2" customFormat="1">
      <c r="A139" s="34"/>
      <c r="B139" s="35"/>
      <c r="C139" s="34"/>
      <c r="D139" s="150" t="s">
        <v>155</v>
      </c>
      <c r="E139" s="34"/>
      <c r="F139" s="151" t="s">
        <v>204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155</v>
      </c>
      <c r="AU139" s="19" t="s">
        <v>79</v>
      </c>
    </row>
    <row r="140" spans="1:65" s="2" customFormat="1" ht="37.9" customHeight="1">
      <c r="A140" s="34"/>
      <c r="B140" s="136"/>
      <c r="C140" s="137" t="s">
        <v>205</v>
      </c>
      <c r="D140" s="137" t="s">
        <v>149</v>
      </c>
      <c r="E140" s="138" t="s">
        <v>206</v>
      </c>
      <c r="F140" s="139" t="s">
        <v>207</v>
      </c>
      <c r="G140" s="140" t="s">
        <v>162</v>
      </c>
      <c r="H140" s="141">
        <v>6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2.2399999999999998E-3</v>
      </c>
      <c r="T140" s="147">
        <f>S140*H140</f>
        <v>1.3439999999999999E-2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153</v>
      </c>
      <c r="AT140" s="148" t="s">
        <v>149</v>
      </c>
      <c r="AU140" s="148" t="s">
        <v>79</v>
      </c>
      <c r="AY140" s="19" t="s">
        <v>146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153</v>
      </c>
      <c r="BM140" s="148" t="s">
        <v>208</v>
      </c>
    </row>
    <row r="141" spans="1:65" s="2" customFormat="1">
      <c r="A141" s="34"/>
      <c r="B141" s="35"/>
      <c r="C141" s="34"/>
      <c r="D141" s="150" t="s">
        <v>155</v>
      </c>
      <c r="E141" s="34"/>
      <c r="F141" s="151" t="s">
        <v>209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155</v>
      </c>
      <c r="AU141" s="19" t="s">
        <v>79</v>
      </c>
    </row>
    <row r="142" spans="1:65" s="2" customFormat="1" ht="49.15" customHeight="1">
      <c r="A142" s="34"/>
      <c r="B142" s="136"/>
      <c r="C142" s="137" t="s">
        <v>210</v>
      </c>
      <c r="D142" s="137" t="s">
        <v>149</v>
      </c>
      <c r="E142" s="138" t="s">
        <v>211</v>
      </c>
      <c r="F142" s="139" t="s">
        <v>212</v>
      </c>
      <c r="G142" s="140" t="s">
        <v>185</v>
      </c>
      <c r="H142" s="141">
        <v>1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8.0000000000000004E-4</v>
      </c>
      <c r="T142" s="147">
        <f>S142*H142</f>
        <v>8.0000000000000004E-4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153</v>
      </c>
      <c r="AT142" s="148" t="s">
        <v>149</v>
      </c>
      <c r="AU142" s="148" t="s">
        <v>79</v>
      </c>
      <c r="AY142" s="19" t="s">
        <v>146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153</v>
      </c>
      <c r="BM142" s="148" t="s">
        <v>213</v>
      </c>
    </row>
    <row r="143" spans="1:65" s="2" customFormat="1">
      <c r="A143" s="34"/>
      <c r="B143" s="35"/>
      <c r="C143" s="34"/>
      <c r="D143" s="150" t="s">
        <v>155</v>
      </c>
      <c r="E143" s="34"/>
      <c r="F143" s="151" t="s">
        <v>214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155</v>
      </c>
      <c r="AU143" s="19" t="s">
        <v>79</v>
      </c>
    </row>
    <row r="144" spans="1:65" s="2" customFormat="1" ht="33" customHeight="1">
      <c r="A144" s="34"/>
      <c r="B144" s="136"/>
      <c r="C144" s="137" t="s">
        <v>9</v>
      </c>
      <c r="D144" s="137" t="s">
        <v>149</v>
      </c>
      <c r="E144" s="138" t="s">
        <v>215</v>
      </c>
      <c r="F144" s="139" t="s">
        <v>216</v>
      </c>
      <c r="G144" s="140" t="s">
        <v>185</v>
      </c>
      <c r="H144" s="141">
        <v>1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1.4999999999999999E-4</v>
      </c>
      <c r="T144" s="147">
        <f>S144*H144</f>
        <v>1.4999999999999999E-4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153</v>
      </c>
      <c r="AT144" s="148" t="s">
        <v>149</v>
      </c>
      <c r="AU144" s="148" t="s">
        <v>79</v>
      </c>
      <c r="AY144" s="19" t="s">
        <v>146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153</v>
      </c>
      <c r="BM144" s="148" t="s">
        <v>217</v>
      </c>
    </row>
    <row r="145" spans="1:65" s="2" customFormat="1">
      <c r="A145" s="34"/>
      <c r="B145" s="35"/>
      <c r="C145" s="34"/>
      <c r="D145" s="150" t="s">
        <v>155</v>
      </c>
      <c r="E145" s="34"/>
      <c r="F145" s="151" t="s">
        <v>218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155</v>
      </c>
      <c r="AU145" s="19" t="s">
        <v>79</v>
      </c>
    </row>
    <row r="146" spans="1:65" s="2" customFormat="1" ht="24.2" customHeight="1">
      <c r="A146" s="34"/>
      <c r="B146" s="136"/>
      <c r="C146" s="137" t="s">
        <v>219</v>
      </c>
      <c r="D146" s="137" t="s">
        <v>149</v>
      </c>
      <c r="E146" s="138" t="s">
        <v>220</v>
      </c>
      <c r="F146" s="139" t="s">
        <v>221</v>
      </c>
      <c r="G146" s="140" t="s">
        <v>185</v>
      </c>
      <c r="H146" s="141">
        <v>2</v>
      </c>
      <c r="I146" s="142"/>
      <c r="J146" s="143">
        <f>ROUND(I146*H146,2)</f>
        <v>0</v>
      </c>
      <c r="K146" s="139"/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8.5999999999999998E-4</v>
      </c>
      <c r="T146" s="147">
        <f>S146*H146</f>
        <v>1.72E-3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153</v>
      </c>
      <c r="AT146" s="148" t="s">
        <v>149</v>
      </c>
      <c r="AU146" s="148" t="s">
        <v>79</v>
      </c>
      <c r="AY146" s="19" t="s">
        <v>146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153</v>
      </c>
      <c r="BM146" s="148" t="s">
        <v>222</v>
      </c>
    </row>
    <row r="147" spans="1:65" s="2" customFormat="1">
      <c r="A147" s="34"/>
      <c r="B147" s="35"/>
      <c r="C147" s="34"/>
      <c r="D147" s="150" t="s">
        <v>155</v>
      </c>
      <c r="E147" s="34"/>
      <c r="F147" s="151" t="s">
        <v>223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155</v>
      </c>
      <c r="AU147" s="19" t="s">
        <v>79</v>
      </c>
    </row>
    <row r="148" spans="1:65" s="12" customFormat="1" ht="22.9" customHeight="1">
      <c r="B148" s="123"/>
      <c r="D148" s="124" t="s">
        <v>68</v>
      </c>
      <c r="E148" s="134" t="s">
        <v>224</v>
      </c>
      <c r="F148" s="134" t="s">
        <v>225</v>
      </c>
      <c r="I148" s="126"/>
      <c r="J148" s="135">
        <f>BK148</f>
        <v>0</v>
      </c>
      <c r="L148" s="123"/>
      <c r="M148" s="128"/>
      <c r="N148" s="129"/>
      <c r="O148" s="129"/>
      <c r="P148" s="130">
        <f>SUM(P149:P163)</f>
        <v>0</v>
      </c>
      <c r="Q148" s="129"/>
      <c r="R148" s="130">
        <f>SUM(R149:R163)</f>
        <v>0</v>
      </c>
      <c r="S148" s="129"/>
      <c r="T148" s="131">
        <f>SUM(T149:T163)</f>
        <v>1.7605014999999997</v>
      </c>
      <c r="AR148" s="124" t="s">
        <v>77</v>
      </c>
      <c r="AT148" s="132" t="s">
        <v>68</v>
      </c>
      <c r="AU148" s="132" t="s">
        <v>77</v>
      </c>
      <c r="AY148" s="124" t="s">
        <v>146</v>
      </c>
      <c r="BK148" s="133">
        <f>SUM(BK149:BK163)</f>
        <v>0</v>
      </c>
    </row>
    <row r="149" spans="1:65" s="2" customFormat="1" ht="16.5" customHeight="1">
      <c r="A149" s="34"/>
      <c r="B149" s="136"/>
      <c r="C149" s="137" t="s">
        <v>226</v>
      </c>
      <c r="D149" s="137" t="s">
        <v>149</v>
      </c>
      <c r="E149" s="138" t="s">
        <v>227</v>
      </c>
      <c r="F149" s="139" t="s">
        <v>228</v>
      </c>
      <c r="G149" s="140" t="s">
        <v>82</v>
      </c>
      <c r="H149" s="141">
        <v>5.37</v>
      </c>
      <c r="I149" s="142"/>
      <c r="J149" s="143">
        <f>ROUND(I149*H149,2)</f>
        <v>0</v>
      </c>
      <c r="K149" s="139"/>
      <c r="L149" s="35"/>
      <c r="M149" s="144" t="s">
        <v>3</v>
      </c>
      <c r="N149" s="145" t="s">
        <v>40</v>
      </c>
      <c r="O149" s="55"/>
      <c r="P149" s="146">
        <f>O149*H149</f>
        <v>0</v>
      </c>
      <c r="Q149" s="146">
        <v>0</v>
      </c>
      <c r="R149" s="146">
        <f>Q149*H149</f>
        <v>0</v>
      </c>
      <c r="S149" s="146">
        <v>4.0000000000000001E-3</v>
      </c>
      <c r="T149" s="147">
        <f>S149*H149</f>
        <v>2.1480000000000003E-2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48" t="s">
        <v>153</v>
      </c>
      <c r="AT149" s="148" t="s">
        <v>149</v>
      </c>
      <c r="AU149" s="148" t="s">
        <v>79</v>
      </c>
      <c r="AY149" s="19" t="s">
        <v>146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9" t="s">
        <v>77</v>
      </c>
      <c r="BK149" s="149">
        <f>ROUND(I149*H149,2)</f>
        <v>0</v>
      </c>
      <c r="BL149" s="19" t="s">
        <v>153</v>
      </c>
      <c r="BM149" s="148" t="s">
        <v>229</v>
      </c>
    </row>
    <row r="150" spans="1:65" s="2" customFormat="1">
      <c r="A150" s="34"/>
      <c r="B150" s="35"/>
      <c r="C150" s="34"/>
      <c r="D150" s="150" t="s">
        <v>155</v>
      </c>
      <c r="E150" s="34"/>
      <c r="F150" s="151" t="s">
        <v>230</v>
      </c>
      <c r="G150" s="34"/>
      <c r="H150" s="34"/>
      <c r="I150" s="152"/>
      <c r="J150" s="34"/>
      <c r="K150" s="34"/>
      <c r="L150" s="35"/>
      <c r="M150" s="153"/>
      <c r="N150" s="154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155</v>
      </c>
      <c r="AU150" s="19" t="s">
        <v>79</v>
      </c>
    </row>
    <row r="151" spans="1:65" s="13" customFormat="1">
      <c r="B151" s="155"/>
      <c r="D151" s="156" t="s">
        <v>157</v>
      </c>
      <c r="E151" s="157" t="s">
        <v>3</v>
      </c>
      <c r="F151" s="158" t="s">
        <v>85</v>
      </c>
      <c r="H151" s="159">
        <v>5.37</v>
      </c>
      <c r="I151" s="160"/>
      <c r="L151" s="155"/>
      <c r="M151" s="161"/>
      <c r="N151" s="162"/>
      <c r="O151" s="162"/>
      <c r="P151" s="162"/>
      <c r="Q151" s="162"/>
      <c r="R151" s="162"/>
      <c r="S151" s="162"/>
      <c r="T151" s="163"/>
      <c r="AT151" s="157" t="s">
        <v>157</v>
      </c>
      <c r="AU151" s="157" t="s">
        <v>79</v>
      </c>
      <c r="AV151" s="13" t="s">
        <v>79</v>
      </c>
      <c r="AW151" s="13" t="s">
        <v>31</v>
      </c>
      <c r="AX151" s="13" t="s">
        <v>77</v>
      </c>
      <c r="AY151" s="157" t="s">
        <v>146</v>
      </c>
    </row>
    <row r="152" spans="1:65" s="2" customFormat="1" ht="16.5" customHeight="1">
      <c r="A152" s="34"/>
      <c r="B152" s="136"/>
      <c r="C152" s="137" t="s">
        <v>231</v>
      </c>
      <c r="D152" s="137" t="s">
        <v>149</v>
      </c>
      <c r="E152" s="138" t="s">
        <v>232</v>
      </c>
      <c r="F152" s="139" t="s">
        <v>233</v>
      </c>
      <c r="G152" s="140" t="s">
        <v>82</v>
      </c>
      <c r="H152" s="141">
        <v>5.37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2E-3</v>
      </c>
      <c r="T152" s="147">
        <f>S152*H152</f>
        <v>1.0740000000000001E-2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153</v>
      </c>
      <c r="AT152" s="148" t="s">
        <v>149</v>
      </c>
      <c r="AU152" s="148" t="s">
        <v>79</v>
      </c>
      <c r="AY152" s="19" t="s">
        <v>146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153</v>
      </c>
      <c r="BM152" s="148" t="s">
        <v>234</v>
      </c>
    </row>
    <row r="153" spans="1:65" s="2" customFormat="1">
      <c r="A153" s="34"/>
      <c r="B153" s="35"/>
      <c r="C153" s="34"/>
      <c r="D153" s="150" t="s">
        <v>155</v>
      </c>
      <c r="E153" s="34"/>
      <c r="F153" s="151" t="s">
        <v>235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155</v>
      </c>
      <c r="AU153" s="19" t="s">
        <v>79</v>
      </c>
    </row>
    <row r="154" spans="1:65" s="13" customFormat="1">
      <c r="B154" s="155"/>
      <c r="D154" s="156" t="s">
        <v>157</v>
      </c>
      <c r="E154" s="157" t="s">
        <v>3</v>
      </c>
      <c r="F154" s="158" t="s">
        <v>85</v>
      </c>
      <c r="H154" s="159">
        <v>5.37</v>
      </c>
      <c r="I154" s="160"/>
      <c r="L154" s="155"/>
      <c r="M154" s="161"/>
      <c r="N154" s="162"/>
      <c r="O154" s="162"/>
      <c r="P154" s="162"/>
      <c r="Q154" s="162"/>
      <c r="R154" s="162"/>
      <c r="S154" s="162"/>
      <c r="T154" s="163"/>
      <c r="AT154" s="157" t="s">
        <v>157</v>
      </c>
      <c r="AU154" s="157" t="s">
        <v>79</v>
      </c>
      <c r="AV154" s="13" t="s">
        <v>79</v>
      </c>
      <c r="AW154" s="13" t="s">
        <v>31</v>
      </c>
      <c r="AX154" s="13" t="s">
        <v>77</v>
      </c>
      <c r="AY154" s="157" t="s">
        <v>146</v>
      </c>
    </row>
    <row r="155" spans="1:65" s="2" customFormat="1" ht="24.2" customHeight="1">
      <c r="A155" s="34"/>
      <c r="B155" s="136"/>
      <c r="C155" s="137" t="s">
        <v>186</v>
      </c>
      <c r="D155" s="137" t="s">
        <v>149</v>
      </c>
      <c r="E155" s="138" t="s">
        <v>236</v>
      </c>
      <c r="F155" s="139" t="s">
        <v>237</v>
      </c>
      <c r="G155" s="140" t="s">
        <v>82</v>
      </c>
      <c r="H155" s="141">
        <v>20.800999999999998</v>
      </c>
      <c r="I155" s="142"/>
      <c r="J155" s="143">
        <f>ROUND(I155*H155,2)</f>
        <v>0</v>
      </c>
      <c r="K155" s="139"/>
      <c r="L155" s="35"/>
      <c r="M155" s="144" t="s">
        <v>3</v>
      </c>
      <c r="N155" s="145" t="s">
        <v>40</v>
      </c>
      <c r="O155" s="55"/>
      <c r="P155" s="146">
        <f>O155*H155</f>
        <v>0</v>
      </c>
      <c r="Q155" s="146">
        <v>0</v>
      </c>
      <c r="R155" s="146">
        <f>Q155*H155</f>
        <v>0</v>
      </c>
      <c r="S155" s="146">
        <v>8.1500000000000003E-2</v>
      </c>
      <c r="T155" s="147">
        <f>S155*H155</f>
        <v>1.6952814999999999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48" t="s">
        <v>153</v>
      </c>
      <c r="AT155" s="148" t="s">
        <v>149</v>
      </c>
      <c r="AU155" s="148" t="s">
        <v>79</v>
      </c>
      <c r="AY155" s="19" t="s">
        <v>146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9" t="s">
        <v>77</v>
      </c>
      <c r="BK155" s="149">
        <f>ROUND(I155*H155,2)</f>
        <v>0</v>
      </c>
      <c r="BL155" s="19" t="s">
        <v>153</v>
      </c>
      <c r="BM155" s="148" t="s">
        <v>238</v>
      </c>
    </row>
    <row r="156" spans="1:65" s="2" customFormat="1">
      <c r="A156" s="34"/>
      <c r="B156" s="35"/>
      <c r="C156" s="34"/>
      <c r="D156" s="150" t="s">
        <v>155</v>
      </c>
      <c r="E156" s="34"/>
      <c r="F156" s="151" t="s">
        <v>239</v>
      </c>
      <c r="G156" s="34"/>
      <c r="H156" s="34"/>
      <c r="I156" s="152"/>
      <c r="J156" s="34"/>
      <c r="K156" s="34"/>
      <c r="L156" s="35"/>
      <c r="M156" s="153"/>
      <c r="N156" s="154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155</v>
      </c>
      <c r="AU156" s="19" t="s">
        <v>79</v>
      </c>
    </row>
    <row r="157" spans="1:65" s="13" customFormat="1">
      <c r="B157" s="155"/>
      <c r="D157" s="156" t="s">
        <v>157</v>
      </c>
      <c r="E157" s="157" t="s">
        <v>3</v>
      </c>
      <c r="F157" s="158" t="s">
        <v>80</v>
      </c>
      <c r="H157" s="159">
        <v>20.800999999999998</v>
      </c>
      <c r="I157" s="160"/>
      <c r="L157" s="155"/>
      <c r="M157" s="161"/>
      <c r="N157" s="162"/>
      <c r="O157" s="162"/>
      <c r="P157" s="162"/>
      <c r="Q157" s="162"/>
      <c r="R157" s="162"/>
      <c r="S157" s="162"/>
      <c r="T157" s="163"/>
      <c r="AT157" s="157" t="s">
        <v>157</v>
      </c>
      <c r="AU157" s="157" t="s">
        <v>79</v>
      </c>
      <c r="AV157" s="13" t="s">
        <v>79</v>
      </c>
      <c r="AW157" s="13" t="s">
        <v>31</v>
      </c>
      <c r="AX157" s="13" t="s">
        <v>77</v>
      </c>
      <c r="AY157" s="157" t="s">
        <v>146</v>
      </c>
    </row>
    <row r="158" spans="1:65" s="2" customFormat="1" ht="37.9" customHeight="1">
      <c r="A158" s="34"/>
      <c r="B158" s="136"/>
      <c r="C158" s="137" t="s">
        <v>240</v>
      </c>
      <c r="D158" s="137" t="s">
        <v>149</v>
      </c>
      <c r="E158" s="138" t="s">
        <v>241</v>
      </c>
      <c r="F158" s="139" t="s">
        <v>242</v>
      </c>
      <c r="G158" s="140" t="s">
        <v>162</v>
      </c>
      <c r="H158" s="141">
        <v>6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2E-3</v>
      </c>
      <c r="T158" s="147">
        <f>S158*H158</f>
        <v>1.2E-2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153</v>
      </c>
      <c r="AT158" s="148" t="s">
        <v>149</v>
      </c>
      <c r="AU158" s="148" t="s">
        <v>79</v>
      </c>
      <c r="AY158" s="19" t="s">
        <v>146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153</v>
      </c>
      <c r="BM158" s="148" t="s">
        <v>243</v>
      </c>
    </row>
    <row r="159" spans="1:65" s="2" customFormat="1">
      <c r="A159" s="34"/>
      <c r="B159" s="35"/>
      <c r="C159" s="34"/>
      <c r="D159" s="150" t="s">
        <v>155</v>
      </c>
      <c r="E159" s="34"/>
      <c r="F159" s="151" t="s">
        <v>244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155</v>
      </c>
      <c r="AU159" s="19" t="s">
        <v>79</v>
      </c>
    </row>
    <row r="160" spans="1:65" s="13" customFormat="1">
      <c r="B160" s="155"/>
      <c r="D160" s="156" t="s">
        <v>157</v>
      </c>
      <c r="E160" s="157" t="s">
        <v>3</v>
      </c>
      <c r="F160" s="158" t="s">
        <v>245</v>
      </c>
      <c r="H160" s="159">
        <v>6</v>
      </c>
      <c r="I160" s="160"/>
      <c r="L160" s="155"/>
      <c r="M160" s="161"/>
      <c r="N160" s="162"/>
      <c r="O160" s="162"/>
      <c r="P160" s="162"/>
      <c r="Q160" s="162"/>
      <c r="R160" s="162"/>
      <c r="S160" s="162"/>
      <c r="T160" s="163"/>
      <c r="AT160" s="157" t="s">
        <v>157</v>
      </c>
      <c r="AU160" s="157" t="s">
        <v>79</v>
      </c>
      <c r="AV160" s="13" t="s">
        <v>79</v>
      </c>
      <c r="AW160" s="13" t="s">
        <v>31</v>
      </c>
      <c r="AX160" s="13" t="s">
        <v>77</v>
      </c>
      <c r="AY160" s="157" t="s">
        <v>146</v>
      </c>
    </row>
    <row r="161" spans="1:65" s="2" customFormat="1" ht="37.9" customHeight="1">
      <c r="A161" s="34"/>
      <c r="B161" s="136"/>
      <c r="C161" s="137" t="s">
        <v>246</v>
      </c>
      <c r="D161" s="137" t="s">
        <v>149</v>
      </c>
      <c r="E161" s="138" t="s">
        <v>247</v>
      </c>
      <c r="F161" s="139" t="s">
        <v>248</v>
      </c>
      <c r="G161" s="140" t="s">
        <v>162</v>
      </c>
      <c r="H161" s="141">
        <v>3.5</v>
      </c>
      <c r="I161" s="142"/>
      <c r="J161" s="143">
        <f>ROUND(I161*H161,2)</f>
        <v>0</v>
      </c>
      <c r="K161" s="139"/>
      <c r="L161" s="35"/>
      <c r="M161" s="144" t="s">
        <v>3</v>
      </c>
      <c r="N161" s="145" t="s">
        <v>40</v>
      </c>
      <c r="O161" s="55"/>
      <c r="P161" s="146">
        <f>O161*H161</f>
        <v>0</v>
      </c>
      <c r="Q161" s="146">
        <v>0</v>
      </c>
      <c r="R161" s="146">
        <f>Q161*H161</f>
        <v>0</v>
      </c>
      <c r="S161" s="146">
        <v>6.0000000000000001E-3</v>
      </c>
      <c r="T161" s="147">
        <f>S161*H161</f>
        <v>2.1000000000000001E-2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48" t="s">
        <v>153</v>
      </c>
      <c r="AT161" s="148" t="s">
        <v>149</v>
      </c>
      <c r="AU161" s="148" t="s">
        <v>79</v>
      </c>
      <c r="AY161" s="19" t="s">
        <v>146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9" t="s">
        <v>77</v>
      </c>
      <c r="BK161" s="149">
        <f>ROUND(I161*H161,2)</f>
        <v>0</v>
      </c>
      <c r="BL161" s="19" t="s">
        <v>153</v>
      </c>
      <c r="BM161" s="148" t="s">
        <v>249</v>
      </c>
    </row>
    <row r="162" spans="1:65" s="2" customFormat="1">
      <c r="A162" s="34"/>
      <c r="B162" s="35"/>
      <c r="C162" s="34"/>
      <c r="D162" s="150" t="s">
        <v>155</v>
      </c>
      <c r="E162" s="34"/>
      <c r="F162" s="151" t="s">
        <v>250</v>
      </c>
      <c r="G162" s="34"/>
      <c r="H162" s="34"/>
      <c r="I162" s="152"/>
      <c r="J162" s="34"/>
      <c r="K162" s="34"/>
      <c r="L162" s="35"/>
      <c r="M162" s="153"/>
      <c r="N162" s="154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155</v>
      </c>
      <c r="AU162" s="19" t="s">
        <v>79</v>
      </c>
    </row>
    <row r="163" spans="1:65" s="13" customFormat="1">
      <c r="B163" s="155"/>
      <c r="D163" s="156" t="s">
        <v>157</v>
      </c>
      <c r="E163" s="157" t="s">
        <v>3</v>
      </c>
      <c r="F163" s="158" t="s">
        <v>251</v>
      </c>
      <c r="H163" s="159">
        <v>3.5</v>
      </c>
      <c r="I163" s="160"/>
      <c r="L163" s="155"/>
      <c r="M163" s="161"/>
      <c r="N163" s="162"/>
      <c r="O163" s="162"/>
      <c r="P163" s="162"/>
      <c r="Q163" s="162"/>
      <c r="R163" s="162"/>
      <c r="S163" s="162"/>
      <c r="T163" s="163"/>
      <c r="AT163" s="157" t="s">
        <v>157</v>
      </c>
      <c r="AU163" s="157" t="s">
        <v>79</v>
      </c>
      <c r="AV163" s="13" t="s">
        <v>79</v>
      </c>
      <c r="AW163" s="13" t="s">
        <v>31</v>
      </c>
      <c r="AX163" s="13" t="s">
        <v>77</v>
      </c>
      <c r="AY163" s="157" t="s">
        <v>146</v>
      </c>
    </row>
    <row r="164" spans="1:65" s="12" customFormat="1" ht="22.9" customHeight="1">
      <c r="B164" s="123"/>
      <c r="D164" s="124" t="s">
        <v>68</v>
      </c>
      <c r="E164" s="134" t="s">
        <v>252</v>
      </c>
      <c r="F164" s="134" t="s">
        <v>253</v>
      </c>
      <c r="I164" s="126"/>
      <c r="J164" s="135">
        <f>BK164</f>
        <v>0</v>
      </c>
      <c r="L164" s="123"/>
      <c r="M164" s="128"/>
      <c r="N164" s="129"/>
      <c r="O164" s="129"/>
      <c r="P164" s="130">
        <f>SUM(P165:P173)</f>
        <v>0</v>
      </c>
      <c r="Q164" s="129"/>
      <c r="R164" s="130">
        <f>SUM(R165:R173)</f>
        <v>0</v>
      </c>
      <c r="S164" s="129"/>
      <c r="T164" s="131">
        <f>SUM(T165:T173)</f>
        <v>0</v>
      </c>
      <c r="AR164" s="124" t="s">
        <v>77</v>
      </c>
      <c r="AT164" s="132" t="s">
        <v>68</v>
      </c>
      <c r="AU164" s="132" t="s">
        <v>77</v>
      </c>
      <c r="AY164" s="124" t="s">
        <v>146</v>
      </c>
      <c r="BK164" s="133">
        <f>SUM(BK165:BK173)</f>
        <v>0</v>
      </c>
    </row>
    <row r="165" spans="1:65" s="2" customFormat="1" ht="37.9" customHeight="1">
      <c r="A165" s="34"/>
      <c r="B165" s="136"/>
      <c r="C165" s="137" t="s">
        <v>254</v>
      </c>
      <c r="D165" s="137" t="s">
        <v>149</v>
      </c>
      <c r="E165" s="138" t="s">
        <v>255</v>
      </c>
      <c r="F165" s="139" t="s">
        <v>256</v>
      </c>
      <c r="G165" s="140" t="s">
        <v>257</v>
      </c>
      <c r="H165" s="141">
        <v>2.2170000000000001</v>
      </c>
      <c r="I165" s="142"/>
      <c r="J165" s="143">
        <f>ROUND(I165*H165,2)</f>
        <v>0</v>
      </c>
      <c r="K165" s="139"/>
      <c r="L165" s="35"/>
      <c r="M165" s="144" t="s">
        <v>3</v>
      </c>
      <c r="N165" s="145" t="s">
        <v>40</v>
      </c>
      <c r="O165" s="55"/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48" t="s">
        <v>153</v>
      </c>
      <c r="AT165" s="148" t="s">
        <v>149</v>
      </c>
      <c r="AU165" s="148" t="s">
        <v>79</v>
      </c>
      <c r="AY165" s="19" t="s">
        <v>146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9" t="s">
        <v>77</v>
      </c>
      <c r="BK165" s="149">
        <f>ROUND(I165*H165,2)</f>
        <v>0</v>
      </c>
      <c r="BL165" s="19" t="s">
        <v>153</v>
      </c>
      <c r="BM165" s="148" t="s">
        <v>258</v>
      </c>
    </row>
    <row r="166" spans="1:65" s="2" customFormat="1">
      <c r="A166" s="34"/>
      <c r="B166" s="35"/>
      <c r="C166" s="34"/>
      <c r="D166" s="150" t="s">
        <v>155</v>
      </c>
      <c r="E166" s="34"/>
      <c r="F166" s="151" t="s">
        <v>259</v>
      </c>
      <c r="G166" s="34"/>
      <c r="H166" s="34"/>
      <c r="I166" s="152"/>
      <c r="J166" s="34"/>
      <c r="K166" s="34"/>
      <c r="L166" s="35"/>
      <c r="M166" s="153"/>
      <c r="N166" s="154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155</v>
      </c>
      <c r="AU166" s="19" t="s">
        <v>79</v>
      </c>
    </row>
    <row r="167" spans="1:65" s="2" customFormat="1" ht="33" customHeight="1">
      <c r="A167" s="34"/>
      <c r="B167" s="136"/>
      <c r="C167" s="137" t="s">
        <v>260</v>
      </c>
      <c r="D167" s="137" t="s">
        <v>149</v>
      </c>
      <c r="E167" s="138" t="s">
        <v>261</v>
      </c>
      <c r="F167" s="139" t="s">
        <v>262</v>
      </c>
      <c r="G167" s="140" t="s">
        <v>257</v>
      </c>
      <c r="H167" s="141">
        <v>2.2170000000000001</v>
      </c>
      <c r="I167" s="142"/>
      <c r="J167" s="143">
        <f>ROUND(I167*H167,2)</f>
        <v>0</v>
      </c>
      <c r="K167" s="139"/>
      <c r="L167" s="35"/>
      <c r="M167" s="144" t="s">
        <v>3</v>
      </c>
      <c r="N167" s="145" t="s">
        <v>40</v>
      </c>
      <c r="O167" s="55"/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48" t="s">
        <v>153</v>
      </c>
      <c r="AT167" s="148" t="s">
        <v>149</v>
      </c>
      <c r="AU167" s="148" t="s">
        <v>79</v>
      </c>
      <c r="AY167" s="19" t="s">
        <v>146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9" t="s">
        <v>77</v>
      </c>
      <c r="BK167" s="149">
        <f>ROUND(I167*H167,2)</f>
        <v>0</v>
      </c>
      <c r="BL167" s="19" t="s">
        <v>153</v>
      </c>
      <c r="BM167" s="148" t="s">
        <v>263</v>
      </c>
    </row>
    <row r="168" spans="1:65" s="2" customFormat="1">
      <c r="A168" s="34"/>
      <c r="B168" s="35"/>
      <c r="C168" s="34"/>
      <c r="D168" s="150" t="s">
        <v>155</v>
      </c>
      <c r="E168" s="34"/>
      <c r="F168" s="151" t="s">
        <v>264</v>
      </c>
      <c r="G168" s="34"/>
      <c r="H168" s="34"/>
      <c r="I168" s="152"/>
      <c r="J168" s="34"/>
      <c r="K168" s="34"/>
      <c r="L168" s="35"/>
      <c r="M168" s="153"/>
      <c r="N168" s="154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155</v>
      </c>
      <c r="AU168" s="19" t="s">
        <v>79</v>
      </c>
    </row>
    <row r="169" spans="1:65" s="2" customFormat="1" ht="44.25" customHeight="1">
      <c r="A169" s="34"/>
      <c r="B169" s="136"/>
      <c r="C169" s="137" t="s">
        <v>8</v>
      </c>
      <c r="D169" s="137" t="s">
        <v>149</v>
      </c>
      <c r="E169" s="138" t="s">
        <v>265</v>
      </c>
      <c r="F169" s="139" t="s">
        <v>266</v>
      </c>
      <c r="G169" s="140" t="s">
        <v>257</v>
      </c>
      <c r="H169" s="141">
        <v>53.207999999999998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153</v>
      </c>
      <c r="AT169" s="148" t="s">
        <v>149</v>
      </c>
      <c r="AU169" s="148" t="s">
        <v>79</v>
      </c>
      <c r="AY169" s="19" t="s">
        <v>146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153</v>
      </c>
      <c r="BM169" s="148" t="s">
        <v>267</v>
      </c>
    </row>
    <row r="170" spans="1:65" s="2" customFormat="1">
      <c r="A170" s="34"/>
      <c r="B170" s="35"/>
      <c r="C170" s="34"/>
      <c r="D170" s="150" t="s">
        <v>155</v>
      </c>
      <c r="E170" s="34"/>
      <c r="F170" s="151" t="s">
        <v>268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155</v>
      </c>
      <c r="AU170" s="19" t="s">
        <v>79</v>
      </c>
    </row>
    <row r="171" spans="1:65" s="13" customFormat="1">
      <c r="B171" s="155"/>
      <c r="D171" s="156" t="s">
        <v>157</v>
      </c>
      <c r="F171" s="158" t="s">
        <v>269</v>
      </c>
      <c r="H171" s="159">
        <v>53.207999999999998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157</v>
      </c>
      <c r="AU171" s="157" t="s">
        <v>79</v>
      </c>
      <c r="AV171" s="13" t="s">
        <v>79</v>
      </c>
      <c r="AW171" s="13" t="s">
        <v>4</v>
      </c>
      <c r="AX171" s="13" t="s">
        <v>77</v>
      </c>
      <c r="AY171" s="157" t="s">
        <v>146</v>
      </c>
    </row>
    <row r="172" spans="1:65" s="2" customFormat="1" ht="44.25" customHeight="1">
      <c r="A172" s="34"/>
      <c r="B172" s="136"/>
      <c r="C172" s="137" t="s">
        <v>270</v>
      </c>
      <c r="D172" s="137" t="s">
        <v>149</v>
      </c>
      <c r="E172" s="138" t="s">
        <v>271</v>
      </c>
      <c r="F172" s="139" t="s">
        <v>272</v>
      </c>
      <c r="G172" s="140" t="s">
        <v>257</v>
      </c>
      <c r="H172" s="141">
        <v>2.2170000000000001</v>
      </c>
      <c r="I172" s="142"/>
      <c r="J172" s="143">
        <f>ROUND(I172*H172,2)</f>
        <v>0</v>
      </c>
      <c r="K172" s="139"/>
      <c r="L172" s="35"/>
      <c r="M172" s="144" t="s">
        <v>3</v>
      </c>
      <c r="N172" s="145" t="s">
        <v>40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8" t="s">
        <v>153</v>
      </c>
      <c r="AT172" s="148" t="s">
        <v>149</v>
      </c>
      <c r="AU172" s="148" t="s">
        <v>79</v>
      </c>
      <c r="AY172" s="19" t="s">
        <v>146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9" t="s">
        <v>77</v>
      </c>
      <c r="BK172" s="149">
        <f>ROUND(I172*H172,2)</f>
        <v>0</v>
      </c>
      <c r="BL172" s="19" t="s">
        <v>153</v>
      </c>
      <c r="BM172" s="148" t="s">
        <v>273</v>
      </c>
    </row>
    <row r="173" spans="1:65" s="2" customFormat="1">
      <c r="A173" s="34"/>
      <c r="B173" s="35"/>
      <c r="C173" s="34"/>
      <c r="D173" s="150" t="s">
        <v>155</v>
      </c>
      <c r="E173" s="34"/>
      <c r="F173" s="151" t="s">
        <v>274</v>
      </c>
      <c r="G173" s="34"/>
      <c r="H173" s="34"/>
      <c r="I173" s="152"/>
      <c r="J173" s="34"/>
      <c r="K173" s="34"/>
      <c r="L173" s="35"/>
      <c r="M173" s="153"/>
      <c r="N173" s="154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155</v>
      </c>
      <c r="AU173" s="19" t="s">
        <v>79</v>
      </c>
    </row>
    <row r="174" spans="1:65" s="12" customFormat="1" ht="25.9" customHeight="1">
      <c r="B174" s="123"/>
      <c r="D174" s="124" t="s">
        <v>68</v>
      </c>
      <c r="E174" s="125" t="s">
        <v>275</v>
      </c>
      <c r="F174" s="125" t="s">
        <v>276</v>
      </c>
      <c r="I174" s="126"/>
      <c r="J174" s="127">
        <f>BK174</f>
        <v>0</v>
      </c>
      <c r="L174" s="123"/>
      <c r="M174" s="128"/>
      <c r="N174" s="129"/>
      <c r="O174" s="129"/>
      <c r="P174" s="130">
        <f>P175+P188+P194+P198</f>
        <v>0</v>
      </c>
      <c r="Q174" s="129"/>
      <c r="R174" s="130">
        <f>R175+R188+R194+R198</f>
        <v>0.34724919999999998</v>
      </c>
      <c r="S174" s="129"/>
      <c r="T174" s="131">
        <f>T175+T188+T194+T198</f>
        <v>0</v>
      </c>
      <c r="AR174" s="124" t="s">
        <v>77</v>
      </c>
      <c r="AT174" s="132" t="s">
        <v>68</v>
      </c>
      <c r="AU174" s="132" t="s">
        <v>69</v>
      </c>
      <c r="AY174" s="124" t="s">
        <v>146</v>
      </c>
      <c r="BK174" s="133">
        <f>BK175+BK188+BK194+BK198</f>
        <v>0</v>
      </c>
    </row>
    <row r="175" spans="1:65" s="12" customFormat="1" ht="22.9" customHeight="1">
      <c r="B175" s="123"/>
      <c r="D175" s="124" t="s">
        <v>68</v>
      </c>
      <c r="E175" s="134" t="s">
        <v>182</v>
      </c>
      <c r="F175" s="134" t="s">
        <v>277</v>
      </c>
      <c r="I175" s="126"/>
      <c r="J175" s="135">
        <f>BK175</f>
        <v>0</v>
      </c>
      <c r="L175" s="123"/>
      <c r="M175" s="128"/>
      <c r="N175" s="129"/>
      <c r="O175" s="129"/>
      <c r="P175" s="130">
        <f>SUM(P176:P187)</f>
        <v>0</v>
      </c>
      <c r="Q175" s="129"/>
      <c r="R175" s="130">
        <f>SUM(R176:R187)</f>
        <v>0.3457363</v>
      </c>
      <c r="S175" s="129"/>
      <c r="T175" s="131">
        <f>SUM(T176:T187)</f>
        <v>0</v>
      </c>
      <c r="AR175" s="124" t="s">
        <v>77</v>
      </c>
      <c r="AT175" s="132" t="s">
        <v>68</v>
      </c>
      <c r="AU175" s="132" t="s">
        <v>77</v>
      </c>
      <c r="AY175" s="124" t="s">
        <v>146</v>
      </c>
      <c r="BK175" s="133">
        <f>SUM(BK176:BK187)</f>
        <v>0</v>
      </c>
    </row>
    <row r="176" spans="1:65" s="2" customFormat="1" ht="24.2" customHeight="1">
      <c r="A176" s="34"/>
      <c r="B176" s="136"/>
      <c r="C176" s="137" t="s">
        <v>278</v>
      </c>
      <c r="D176" s="137" t="s">
        <v>149</v>
      </c>
      <c r="E176" s="138" t="s">
        <v>279</v>
      </c>
      <c r="F176" s="139" t="s">
        <v>280</v>
      </c>
      <c r="G176" s="140" t="s">
        <v>82</v>
      </c>
      <c r="H176" s="141">
        <v>0.18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4.1200000000000001E-2</v>
      </c>
      <c r="R176" s="146">
        <f>Q176*H176</f>
        <v>7.4159999999999998E-3</v>
      </c>
      <c r="S176" s="146">
        <v>0</v>
      </c>
      <c r="T176" s="14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153</v>
      </c>
      <c r="AT176" s="148" t="s">
        <v>149</v>
      </c>
      <c r="AU176" s="148" t="s">
        <v>79</v>
      </c>
      <c r="AY176" s="19" t="s">
        <v>146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153</v>
      </c>
      <c r="BM176" s="148" t="s">
        <v>281</v>
      </c>
    </row>
    <row r="177" spans="1:65" s="2" customFormat="1">
      <c r="A177" s="34"/>
      <c r="B177" s="35"/>
      <c r="C177" s="34"/>
      <c r="D177" s="150" t="s">
        <v>155</v>
      </c>
      <c r="E177" s="34"/>
      <c r="F177" s="151" t="s">
        <v>282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155</v>
      </c>
      <c r="AU177" s="19" t="s">
        <v>79</v>
      </c>
    </row>
    <row r="178" spans="1:65" s="13" customFormat="1">
      <c r="B178" s="155"/>
      <c r="D178" s="156" t="s">
        <v>157</v>
      </c>
      <c r="E178" s="157" t="s">
        <v>3</v>
      </c>
      <c r="F178" s="158" t="s">
        <v>283</v>
      </c>
      <c r="H178" s="159">
        <v>0.18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157</v>
      </c>
      <c r="AU178" s="157" t="s">
        <v>79</v>
      </c>
      <c r="AV178" s="13" t="s">
        <v>79</v>
      </c>
      <c r="AW178" s="13" t="s">
        <v>31</v>
      </c>
      <c r="AX178" s="13" t="s">
        <v>69</v>
      </c>
      <c r="AY178" s="157" t="s">
        <v>146</v>
      </c>
    </row>
    <row r="179" spans="1:65" s="14" customFormat="1">
      <c r="B179" s="164"/>
      <c r="D179" s="156" t="s">
        <v>157</v>
      </c>
      <c r="E179" s="165" t="s">
        <v>3</v>
      </c>
      <c r="F179" s="166" t="s">
        <v>159</v>
      </c>
      <c r="H179" s="167">
        <v>0.18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157</v>
      </c>
      <c r="AU179" s="165" t="s">
        <v>79</v>
      </c>
      <c r="AV179" s="14" t="s">
        <v>153</v>
      </c>
      <c r="AW179" s="14" t="s">
        <v>31</v>
      </c>
      <c r="AX179" s="14" t="s">
        <v>77</v>
      </c>
      <c r="AY179" s="165" t="s">
        <v>146</v>
      </c>
    </row>
    <row r="180" spans="1:65" s="2" customFormat="1" ht="37.9" customHeight="1">
      <c r="A180" s="34"/>
      <c r="B180" s="136"/>
      <c r="C180" s="137" t="s">
        <v>284</v>
      </c>
      <c r="D180" s="137" t="s">
        <v>149</v>
      </c>
      <c r="E180" s="138" t="s">
        <v>285</v>
      </c>
      <c r="F180" s="139" t="s">
        <v>286</v>
      </c>
      <c r="G180" s="140" t="s">
        <v>82</v>
      </c>
      <c r="H180" s="141">
        <v>4.16</v>
      </c>
      <c r="I180" s="142"/>
      <c r="J180" s="143">
        <f>ROUND(I180*H180,2)</f>
        <v>0</v>
      </c>
      <c r="K180" s="139"/>
      <c r="L180" s="35"/>
      <c r="M180" s="144" t="s">
        <v>3</v>
      </c>
      <c r="N180" s="145" t="s">
        <v>40</v>
      </c>
      <c r="O180" s="55"/>
      <c r="P180" s="146">
        <f>O180*H180</f>
        <v>0</v>
      </c>
      <c r="Q180" s="146">
        <v>2.7199999999999998E-2</v>
      </c>
      <c r="R180" s="146">
        <f>Q180*H180</f>
        <v>0.113152</v>
      </c>
      <c r="S180" s="146">
        <v>0</v>
      </c>
      <c r="T180" s="14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48" t="s">
        <v>153</v>
      </c>
      <c r="AT180" s="148" t="s">
        <v>149</v>
      </c>
      <c r="AU180" s="148" t="s">
        <v>79</v>
      </c>
      <c r="AY180" s="19" t="s">
        <v>146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9" t="s">
        <v>77</v>
      </c>
      <c r="BK180" s="149">
        <f>ROUND(I180*H180,2)</f>
        <v>0</v>
      </c>
      <c r="BL180" s="19" t="s">
        <v>153</v>
      </c>
      <c r="BM180" s="148" t="s">
        <v>287</v>
      </c>
    </row>
    <row r="181" spans="1:65" s="2" customFormat="1">
      <c r="A181" s="34"/>
      <c r="B181" s="35"/>
      <c r="C181" s="34"/>
      <c r="D181" s="150" t="s">
        <v>155</v>
      </c>
      <c r="E181" s="34"/>
      <c r="F181" s="151" t="s">
        <v>288</v>
      </c>
      <c r="G181" s="34"/>
      <c r="H181" s="34"/>
      <c r="I181" s="152"/>
      <c r="J181" s="34"/>
      <c r="K181" s="34"/>
      <c r="L181" s="35"/>
      <c r="M181" s="153"/>
      <c r="N181" s="154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155</v>
      </c>
      <c r="AU181" s="19" t="s">
        <v>79</v>
      </c>
    </row>
    <row r="182" spans="1:65" s="15" customFormat="1">
      <c r="B182" s="172"/>
      <c r="D182" s="156" t="s">
        <v>157</v>
      </c>
      <c r="E182" s="173" t="s">
        <v>3</v>
      </c>
      <c r="F182" s="174" t="s">
        <v>289</v>
      </c>
      <c r="H182" s="173" t="s">
        <v>3</v>
      </c>
      <c r="I182" s="175"/>
      <c r="L182" s="172"/>
      <c r="M182" s="176"/>
      <c r="N182" s="177"/>
      <c r="O182" s="177"/>
      <c r="P182" s="177"/>
      <c r="Q182" s="177"/>
      <c r="R182" s="177"/>
      <c r="S182" s="177"/>
      <c r="T182" s="178"/>
      <c r="AT182" s="173" t="s">
        <v>157</v>
      </c>
      <c r="AU182" s="173" t="s">
        <v>79</v>
      </c>
      <c r="AV182" s="15" t="s">
        <v>77</v>
      </c>
      <c r="AW182" s="15" t="s">
        <v>31</v>
      </c>
      <c r="AX182" s="15" t="s">
        <v>69</v>
      </c>
      <c r="AY182" s="173" t="s">
        <v>146</v>
      </c>
    </row>
    <row r="183" spans="1:65" s="13" customFormat="1">
      <c r="B183" s="155"/>
      <c r="D183" s="156" t="s">
        <v>157</v>
      </c>
      <c r="E183" s="157" t="s">
        <v>3</v>
      </c>
      <c r="F183" s="158" t="s">
        <v>290</v>
      </c>
      <c r="H183" s="159">
        <v>4.16</v>
      </c>
      <c r="I183" s="160"/>
      <c r="L183" s="155"/>
      <c r="M183" s="161"/>
      <c r="N183" s="162"/>
      <c r="O183" s="162"/>
      <c r="P183" s="162"/>
      <c r="Q183" s="162"/>
      <c r="R183" s="162"/>
      <c r="S183" s="162"/>
      <c r="T183" s="163"/>
      <c r="AT183" s="157" t="s">
        <v>157</v>
      </c>
      <c r="AU183" s="157" t="s">
        <v>79</v>
      </c>
      <c r="AV183" s="13" t="s">
        <v>79</v>
      </c>
      <c r="AW183" s="13" t="s">
        <v>31</v>
      </c>
      <c r="AX183" s="13" t="s">
        <v>69</v>
      </c>
      <c r="AY183" s="157" t="s">
        <v>146</v>
      </c>
    </row>
    <row r="184" spans="1:65" s="14" customFormat="1">
      <c r="B184" s="164"/>
      <c r="D184" s="156" t="s">
        <v>157</v>
      </c>
      <c r="E184" s="165" t="s">
        <v>3</v>
      </c>
      <c r="F184" s="166" t="s">
        <v>159</v>
      </c>
      <c r="H184" s="167">
        <v>4.16</v>
      </c>
      <c r="I184" s="168"/>
      <c r="L184" s="164"/>
      <c r="M184" s="169"/>
      <c r="N184" s="170"/>
      <c r="O184" s="170"/>
      <c r="P184" s="170"/>
      <c r="Q184" s="170"/>
      <c r="R184" s="170"/>
      <c r="S184" s="170"/>
      <c r="T184" s="171"/>
      <c r="AT184" s="165" t="s">
        <v>157</v>
      </c>
      <c r="AU184" s="165" t="s">
        <v>79</v>
      </c>
      <c r="AV184" s="14" t="s">
        <v>153</v>
      </c>
      <c r="AW184" s="14" t="s">
        <v>31</v>
      </c>
      <c r="AX184" s="14" t="s">
        <v>77</v>
      </c>
      <c r="AY184" s="165" t="s">
        <v>146</v>
      </c>
    </row>
    <row r="185" spans="1:65" s="2" customFormat="1" ht="37.9" customHeight="1">
      <c r="A185" s="34"/>
      <c r="B185" s="136"/>
      <c r="C185" s="137" t="s">
        <v>291</v>
      </c>
      <c r="D185" s="137" t="s">
        <v>149</v>
      </c>
      <c r="E185" s="138" t="s">
        <v>292</v>
      </c>
      <c r="F185" s="139" t="s">
        <v>293</v>
      </c>
      <c r="G185" s="140" t="s">
        <v>152</v>
      </c>
      <c r="H185" s="141">
        <v>0.09</v>
      </c>
      <c r="I185" s="142"/>
      <c r="J185" s="143">
        <f>ROUND(I185*H185,2)</f>
        <v>0</v>
      </c>
      <c r="K185" s="139"/>
      <c r="L185" s="35"/>
      <c r="M185" s="144" t="s">
        <v>3</v>
      </c>
      <c r="N185" s="145" t="s">
        <v>40</v>
      </c>
      <c r="O185" s="55"/>
      <c r="P185" s="146">
        <f>O185*H185</f>
        <v>0</v>
      </c>
      <c r="Q185" s="146">
        <v>2.5018699999999998</v>
      </c>
      <c r="R185" s="146">
        <f>Q185*H185</f>
        <v>0.22516829999999999</v>
      </c>
      <c r="S185" s="146">
        <v>0</v>
      </c>
      <c r="T185" s="14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48" t="s">
        <v>153</v>
      </c>
      <c r="AT185" s="148" t="s">
        <v>149</v>
      </c>
      <c r="AU185" s="148" t="s">
        <v>79</v>
      </c>
      <c r="AY185" s="19" t="s">
        <v>146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9" t="s">
        <v>77</v>
      </c>
      <c r="BK185" s="149">
        <f>ROUND(I185*H185,2)</f>
        <v>0</v>
      </c>
      <c r="BL185" s="19" t="s">
        <v>153</v>
      </c>
      <c r="BM185" s="148" t="s">
        <v>294</v>
      </c>
    </row>
    <row r="186" spans="1:65" s="2" customFormat="1">
      <c r="A186" s="34"/>
      <c r="B186" s="35"/>
      <c r="C186" s="34"/>
      <c r="D186" s="150" t="s">
        <v>155</v>
      </c>
      <c r="E186" s="34"/>
      <c r="F186" s="151" t="s">
        <v>295</v>
      </c>
      <c r="G186" s="34"/>
      <c r="H186" s="34"/>
      <c r="I186" s="152"/>
      <c r="J186" s="34"/>
      <c r="K186" s="34"/>
      <c r="L186" s="35"/>
      <c r="M186" s="153"/>
      <c r="N186" s="154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155</v>
      </c>
      <c r="AU186" s="19" t="s">
        <v>79</v>
      </c>
    </row>
    <row r="187" spans="1:65" s="13" customFormat="1">
      <c r="B187" s="155"/>
      <c r="D187" s="156" t="s">
        <v>157</v>
      </c>
      <c r="E187" s="157" t="s">
        <v>3</v>
      </c>
      <c r="F187" s="158" t="s">
        <v>158</v>
      </c>
      <c r="H187" s="159">
        <v>0.09</v>
      </c>
      <c r="I187" s="160"/>
      <c r="L187" s="155"/>
      <c r="M187" s="161"/>
      <c r="N187" s="162"/>
      <c r="O187" s="162"/>
      <c r="P187" s="162"/>
      <c r="Q187" s="162"/>
      <c r="R187" s="162"/>
      <c r="S187" s="162"/>
      <c r="T187" s="163"/>
      <c r="AT187" s="157" t="s">
        <v>157</v>
      </c>
      <c r="AU187" s="157" t="s">
        <v>79</v>
      </c>
      <c r="AV187" s="13" t="s">
        <v>79</v>
      </c>
      <c r="AW187" s="13" t="s">
        <v>31</v>
      </c>
      <c r="AX187" s="13" t="s">
        <v>77</v>
      </c>
      <c r="AY187" s="157" t="s">
        <v>146</v>
      </c>
    </row>
    <row r="188" spans="1:65" s="12" customFormat="1" ht="22.9" customHeight="1">
      <c r="B188" s="123"/>
      <c r="D188" s="124" t="s">
        <v>68</v>
      </c>
      <c r="E188" s="134" t="s">
        <v>200</v>
      </c>
      <c r="F188" s="134" t="s">
        <v>296</v>
      </c>
      <c r="I188" s="126"/>
      <c r="J188" s="135">
        <f>BK188</f>
        <v>0</v>
      </c>
      <c r="L188" s="123"/>
      <c r="M188" s="128"/>
      <c r="N188" s="129"/>
      <c r="O188" s="129"/>
      <c r="P188" s="130">
        <f>SUM(P189:P193)</f>
        <v>0</v>
      </c>
      <c r="Q188" s="129"/>
      <c r="R188" s="130">
        <f>SUM(R189:R193)</f>
        <v>8.1480000000000007E-4</v>
      </c>
      <c r="S188" s="129"/>
      <c r="T188" s="131">
        <f>SUM(T189:T193)</f>
        <v>0</v>
      </c>
      <c r="AR188" s="124" t="s">
        <v>77</v>
      </c>
      <c r="AT188" s="132" t="s">
        <v>68</v>
      </c>
      <c r="AU188" s="132" t="s">
        <v>77</v>
      </c>
      <c r="AY188" s="124" t="s">
        <v>146</v>
      </c>
      <c r="BK188" s="133">
        <f>SUM(BK189:BK193)</f>
        <v>0</v>
      </c>
    </row>
    <row r="189" spans="1:65" s="2" customFormat="1" ht="37.9" customHeight="1">
      <c r="A189" s="34"/>
      <c r="B189" s="136"/>
      <c r="C189" s="137" t="s">
        <v>297</v>
      </c>
      <c r="D189" s="137" t="s">
        <v>149</v>
      </c>
      <c r="E189" s="138" t="s">
        <v>298</v>
      </c>
      <c r="F189" s="139" t="s">
        <v>299</v>
      </c>
      <c r="G189" s="140" t="s">
        <v>82</v>
      </c>
      <c r="H189" s="141">
        <v>20.37</v>
      </c>
      <c r="I189" s="142"/>
      <c r="J189" s="143">
        <f>ROUND(I189*H189,2)</f>
        <v>0</v>
      </c>
      <c r="K189" s="139"/>
      <c r="L189" s="35"/>
      <c r="M189" s="144" t="s">
        <v>3</v>
      </c>
      <c r="N189" s="145" t="s">
        <v>40</v>
      </c>
      <c r="O189" s="55"/>
      <c r="P189" s="146">
        <f>O189*H189</f>
        <v>0</v>
      </c>
      <c r="Q189" s="146">
        <v>4.0000000000000003E-5</v>
      </c>
      <c r="R189" s="146">
        <f>Q189*H189</f>
        <v>8.1480000000000007E-4</v>
      </c>
      <c r="S189" s="146">
        <v>0</v>
      </c>
      <c r="T189" s="14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48" t="s">
        <v>153</v>
      </c>
      <c r="AT189" s="148" t="s">
        <v>149</v>
      </c>
      <c r="AU189" s="148" t="s">
        <v>79</v>
      </c>
      <c r="AY189" s="19" t="s">
        <v>146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9" t="s">
        <v>77</v>
      </c>
      <c r="BK189" s="149">
        <f>ROUND(I189*H189,2)</f>
        <v>0</v>
      </c>
      <c r="BL189" s="19" t="s">
        <v>153</v>
      </c>
      <c r="BM189" s="148" t="s">
        <v>300</v>
      </c>
    </row>
    <row r="190" spans="1:65" s="2" customFormat="1">
      <c r="A190" s="34"/>
      <c r="B190" s="35"/>
      <c r="C190" s="34"/>
      <c r="D190" s="150" t="s">
        <v>155</v>
      </c>
      <c r="E190" s="34"/>
      <c r="F190" s="151" t="s">
        <v>301</v>
      </c>
      <c r="G190" s="34"/>
      <c r="H190" s="34"/>
      <c r="I190" s="152"/>
      <c r="J190" s="34"/>
      <c r="K190" s="34"/>
      <c r="L190" s="35"/>
      <c r="M190" s="153"/>
      <c r="N190" s="154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155</v>
      </c>
      <c r="AU190" s="19" t="s">
        <v>79</v>
      </c>
    </row>
    <row r="191" spans="1:65" s="13" customFormat="1">
      <c r="B191" s="155"/>
      <c r="D191" s="156" t="s">
        <v>157</v>
      </c>
      <c r="E191" s="157" t="s">
        <v>3</v>
      </c>
      <c r="F191" s="158" t="s">
        <v>85</v>
      </c>
      <c r="H191" s="159">
        <v>5.37</v>
      </c>
      <c r="I191" s="160"/>
      <c r="L191" s="155"/>
      <c r="M191" s="161"/>
      <c r="N191" s="162"/>
      <c r="O191" s="162"/>
      <c r="P191" s="162"/>
      <c r="Q191" s="162"/>
      <c r="R191" s="162"/>
      <c r="S191" s="162"/>
      <c r="T191" s="163"/>
      <c r="AT191" s="157" t="s">
        <v>157</v>
      </c>
      <c r="AU191" s="157" t="s">
        <v>79</v>
      </c>
      <c r="AV191" s="13" t="s">
        <v>79</v>
      </c>
      <c r="AW191" s="13" t="s">
        <v>31</v>
      </c>
      <c r="AX191" s="13" t="s">
        <v>69</v>
      </c>
      <c r="AY191" s="157" t="s">
        <v>146</v>
      </c>
    </row>
    <row r="192" spans="1:65" s="13" customFormat="1">
      <c r="B192" s="155"/>
      <c r="D192" s="156" t="s">
        <v>157</v>
      </c>
      <c r="E192" s="157" t="s">
        <v>3</v>
      </c>
      <c r="F192" s="158" t="s">
        <v>302</v>
      </c>
      <c r="H192" s="159">
        <v>15</v>
      </c>
      <c r="I192" s="160"/>
      <c r="L192" s="155"/>
      <c r="M192" s="161"/>
      <c r="N192" s="162"/>
      <c r="O192" s="162"/>
      <c r="P192" s="162"/>
      <c r="Q192" s="162"/>
      <c r="R192" s="162"/>
      <c r="S192" s="162"/>
      <c r="T192" s="163"/>
      <c r="AT192" s="157" t="s">
        <v>157</v>
      </c>
      <c r="AU192" s="157" t="s">
        <v>79</v>
      </c>
      <c r="AV192" s="13" t="s">
        <v>79</v>
      </c>
      <c r="AW192" s="13" t="s">
        <v>31</v>
      </c>
      <c r="AX192" s="13" t="s">
        <v>69</v>
      </c>
      <c r="AY192" s="157" t="s">
        <v>146</v>
      </c>
    </row>
    <row r="193" spans="1:65" s="14" customFormat="1">
      <c r="B193" s="164"/>
      <c r="D193" s="156" t="s">
        <v>157</v>
      </c>
      <c r="E193" s="165" t="s">
        <v>3</v>
      </c>
      <c r="F193" s="166" t="s">
        <v>159</v>
      </c>
      <c r="H193" s="167">
        <v>20.37</v>
      </c>
      <c r="I193" s="168"/>
      <c r="L193" s="164"/>
      <c r="M193" s="169"/>
      <c r="N193" s="170"/>
      <c r="O193" s="170"/>
      <c r="P193" s="170"/>
      <c r="Q193" s="170"/>
      <c r="R193" s="170"/>
      <c r="S193" s="170"/>
      <c r="T193" s="171"/>
      <c r="AT193" s="165" t="s">
        <v>157</v>
      </c>
      <c r="AU193" s="165" t="s">
        <v>79</v>
      </c>
      <c r="AV193" s="14" t="s">
        <v>153</v>
      </c>
      <c r="AW193" s="14" t="s">
        <v>31</v>
      </c>
      <c r="AX193" s="14" t="s">
        <v>77</v>
      </c>
      <c r="AY193" s="165" t="s">
        <v>146</v>
      </c>
    </row>
    <row r="194" spans="1:65" s="12" customFormat="1" ht="22.9" customHeight="1">
      <c r="B194" s="123"/>
      <c r="D194" s="124" t="s">
        <v>68</v>
      </c>
      <c r="E194" s="134" t="s">
        <v>303</v>
      </c>
      <c r="F194" s="134" t="s">
        <v>304</v>
      </c>
      <c r="I194" s="126"/>
      <c r="J194" s="135">
        <f>BK194</f>
        <v>0</v>
      </c>
      <c r="L194" s="123"/>
      <c r="M194" s="128"/>
      <c r="N194" s="129"/>
      <c r="O194" s="129"/>
      <c r="P194" s="130">
        <f>SUM(P195:P197)</f>
        <v>0</v>
      </c>
      <c r="Q194" s="129"/>
      <c r="R194" s="130">
        <f>SUM(R195:R197)</f>
        <v>6.981E-4</v>
      </c>
      <c r="S194" s="129"/>
      <c r="T194" s="131">
        <f>SUM(T195:T197)</f>
        <v>0</v>
      </c>
      <c r="AR194" s="124" t="s">
        <v>77</v>
      </c>
      <c r="AT194" s="132" t="s">
        <v>68</v>
      </c>
      <c r="AU194" s="132" t="s">
        <v>77</v>
      </c>
      <c r="AY194" s="124" t="s">
        <v>146</v>
      </c>
      <c r="BK194" s="133">
        <f>SUM(BK195:BK197)</f>
        <v>0</v>
      </c>
    </row>
    <row r="195" spans="1:65" s="2" customFormat="1" ht="37.9" customHeight="1">
      <c r="A195" s="34"/>
      <c r="B195" s="136"/>
      <c r="C195" s="137" t="s">
        <v>305</v>
      </c>
      <c r="D195" s="137" t="s">
        <v>149</v>
      </c>
      <c r="E195" s="138" t="s">
        <v>306</v>
      </c>
      <c r="F195" s="139" t="s">
        <v>307</v>
      </c>
      <c r="G195" s="140" t="s">
        <v>82</v>
      </c>
      <c r="H195" s="141">
        <v>5.37</v>
      </c>
      <c r="I195" s="142"/>
      <c r="J195" s="143">
        <f>ROUND(I195*H195,2)</f>
        <v>0</v>
      </c>
      <c r="K195" s="139"/>
      <c r="L195" s="35"/>
      <c r="M195" s="144" t="s">
        <v>3</v>
      </c>
      <c r="N195" s="145" t="s">
        <v>40</v>
      </c>
      <c r="O195" s="55"/>
      <c r="P195" s="146">
        <f>O195*H195</f>
        <v>0</v>
      </c>
      <c r="Q195" s="146">
        <v>1.2999999999999999E-4</v>
      </c>
      <c r="R195" s="146">
        <f>Q195*H195</f>
        <v>6.981E-4</v>
      </c>
      <c r="S195" s="146">
        <v>0</v>
      </c>
      <c r="T195" s="14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48" t="s">
        <v>153</v>
      </c>
      <c r="AT195" s="148" t="s">
        <v>149</v>
      </c>
      <c r="AU195" s="148" t="s">
        <v>79</v>
      </c>
      <c r="AY195" s="19" t="s">
        <v>146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9" t="s">
        <v>77</v>
      </c>
      <c r="BK195" s="149">
        <f>ROUND(I195*H195,2)</f>
        <v>0</v>
      </c>
      <c r="BL195" s="19" t="s">
        <v>153</v>
      </c>
      <c r="BM195" s="148" t="s">
        <v>308</v>
      </c>
    </row>
    <row r="196" spans="1:65" s="2" customFormat="1">
      <c r="A196" s="34"/>
      <c r="B196" s="35"/>
      <c r="C196" s="34"/>
      <c r="D196" s="150" t="s">
        <v>155</v>
      </c>
      <c r="E196" s="34"/>
      <c r="F196" s="151" t="s">
        <v>309</v>
      </c>
      <c r="G196" s="34"/>
      <c r="H196" s="34"/>
      <c r="I196" s="152"/>
      <c r="J196" s="34"/>
      <c r="K196" s="34"/>
      <c r="L196" s="35"/>
      <c r="M196" s="153"/>
      <c r="N196" s="154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155</v>
      </c>
      <c r="AU196" s="19" t="s">
        <v>79</v>
      </c>
    </row>
    <row r="197" spans="1:65" s="13" customFormat="1">
      <c r="B197" s="155"/>
      <c r="D197" s="156" t="s">
        <v>157</v>
      </c>
      <c r="E197" s="157" t="s">
        <v>3</v>
      </c>
      <c r="F197" s="158" t="s">
        <v>85</v>
      </c>
      <c r="H197" s="159">
        <v>5.37</v>
      </c>
      <c r="I197" s="160"/>
      <c r="L197" s="155"/>
      <c r="M197" s="161"/>
      <c r="N197" s="162"/>
      <c r="O197" s="162"/>
      <c r="P197" s="162"/>
      <c r="Q197" s="162"/>
      <c r="R197" s="162"/>
      <c r="S197" s="162"/>
      <c r="T197" s="163"/>
      <c r="AT197" s="157" t="s">
        <v>157</v>
      </c>
      <c r="AU197" s="157" t="s">
        <v>79</v>
      </c>
      <c r="AV197" s="13" t="s">
        <v>79</v>
      </c>
      <c r="AW197" s="13" t="s">
        <v>31</v>
      </c>
      <c r="AX197" s="13" t="s">
        <v>77</v>
      </c>
      <c r="AY197" s="157" t="s">
        <v>146</v>
      </c>
    </row>
    <row r="198" spans="1:65" s="12" customFormat="1" ht="22.9" customHeight="1">
      <c r="B198" s="123"/>
      <c r="D198" s="124" t="s">
        <v>68</v>
      </c>
      <c r="E198" s="134" t="s">
        <v>310</v>
      </c>
      <c r="F198" s="134" t="s">
        <v>311</v>
      </c>
      <c r="I198" s="126"/>
      <c r="J198" s="135">
        <f>BK198</f>
        <v>0</v>
      </c>
      <c r="L198" s="123"/>
      <c r="M198" s="128"/>
      <c r="N198" s="129"/>
      <c r="O198" s="129"/>
      <c r="P198" s="130">
        <f>SUM(P199:P200)</f>
        <v>0</v>
      </c>
      <c r="Q198" s="129"/>
      <c r="R198" s="130">
        <f>SUM(R199:R200)</f>
        <v>0</v>
      </c>
      <c r="S198" s="129"/>
      <c r="T198" s="131">
        <f>SUM(T199:T200)</f>
        <v>0</v>
      </c>
      <c r="AR198" s="124" t="s">
        <v>77</v>
      </c>
      <c r="AT198" s="132" t="s">
        <v>68</v>
      </c>
      <c r="AU198" s="132" t="s">
        <v>77</v>
      </c>
      <c r="AY198" s="124" t="s">
        <v>146</v>
      </c>
      <c r="BK198" s="133">
        <f>SUM(BK199:BK200)</f>
        <v>0</v>
      </c>
    </row>
    <row r="199" spans="1:65" s="2" customFormat="1" ht="62.65" customHeight="1">
      <c r="A199" s="34"/>
      <c r="B199" s="136"/>
      <c r="C199" s="137" t="s">
        <v>312</v>
      </c>
      <c r="D199" s="137" t="s">
        <v>149</v>
      </c>
      <c r="E199" s="138" t="s">
        <v>313</v>
      </c>
      <c r="F199" s="139" t="s">
        <v>314</v>
      </c>
      <c r="G199" s="140" t="s">
        <v>257</v>
      </c>
      <c r="H199" s="141">
        <v>0.34699999999999998</v>
      </c>
      <c r="I199" s="142"/>
      <c r="J199" s="143">
        <f>ROUND(I199*H199,2)</f>
        <v>0</v>
      </c>
      <c r="K199" s="139"/>
      <c r="L199" s="35"/>
      <c r="M199" s="144" t="s">
        <v>3</v>
      </c>
      <c r="N199" s="145" t="s">
        <v>40</v>
      </c>
      <c r="O199" s="55"/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48" t="s">
        <v>153</v>
      </c>
      <c r="AT199" s="148" t="s">
        <v>149</v>
      </c>
      <c r="AU199" s="148" t="s">
        <v>79</v>
      </c>
      <c r="AY199" s="19" t="s">
        <v>146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9" t="s">
        <v>77</v>
      </c>
      <c r="BK199" s="149">
        <f>ROUND(I199*H199,2)</f>
        <v>0</v>
      </c>
      <c r="BL199" s="19" t="s">
        <v>153</v>
      </c>
      <c r="BM199" s="148" t="s">
        <v>315</v>
      </c>
    </row>
    <row r="200" spans="1:65" s="2" customFormat="1">
      <c r="A200" s="34"/>
      <c r="B200" s="35"/>
      <c r="C200" s="34"/>
      <c r="D200" s="150" t="s">
        <v>155</v>
      </c>
      <c r="E200" s="34"/>
      <c r="F200" s="151" t="s">
        <v>316</v>
      </c>
      <c r="G200" s="34"/>
      <c r="H200" s="34"/>
      <c r="I200" s="152"/>
      <c r="J200" s="34"/>
      <c r="K200" s="34"/>
      <c r="L200" s="35"/>
      <c r="M200" s="153"/>
      <c r="N200" s="154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155</v>
      </c>
      <c r="AU200" s="19" t="s">
        <v>79</v>
      </c>
    </row>
    <row r="201" spans="1:65" s="12" customFormat="1" ht="25.9" customHeight="1">
      <c r="B201" s="123"/>
      <c r="D201" s="124" t="s">
        <v>68</v>
      </c>
      <c r="E201" s="125" t="s">
        <v>317</v>
      </c>
      <c r="F201" s="125" t="s">
        <v>318</v>
      </c>
      <c r="I201" s="126"/>
      <c r="J201" s="127">
        <f>BK201</f>
        <v>0</v>
      </c>
      <c r="L201" s="123"/>
      <c r="M201" s="128"/>
      <c r="N201" s="129"/>
      <c r="O201" s="129"/>
      <c r="P201" s="130">
        <f>P202+P213+P228+P242+P253+P270+P282+P319+P353</f>
        <v>0</v>
      </c>
      <c r="Q201" s="129"/>
      <c r="R201" s="130">
        <f>R202+R213+R228+R242+R253+R270+R282+R319+R353</f>
        <v>1.0061959645</v>
      </c>
      <c r="S201" s="129"/>
      <c r="T201" s="131">
        <f>T202+T213+T228+T242+T253+T270+T282+T319+T353</f>
        <v>3.5E-4</v>
      </c>
      <c r="AR201" s="124" t="s">
        <v>79</v>
      </c>
      <c r="AT201" s="132" t="s">
        <v>68</v>
      </c>
      <c r="AU201" s="132" t="s">
        <v>69</v>
      </c>
      <c r="AY201" s="124" t="s">
        <v>146</v>
      </c>
      <c r="BK201" s="133">
        <f>BK202+BK213+BK228+BK242+BK253+BK270+BK282+BK319+BK353</f>
        <v>0</v>
      </c>
    </row>
    <row r="202" spans="1:65" s="12" customFormat="1" ht="22.9" customHeight="1">
      <c r="B202" s="123"/>
      <c r="D202" s="124" t="s">
        <v>68</v>
      </c>
      <c r="E202" s="134" t="s">
        <v>319</v>
      </c>
      <c r="F202" s="134" t="s">
        <v>320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SUM(P203:P212)</f>
        <v>0</v>
      </c>
      <c r="Q202" s="129"/>
      <c r="R202" s="130">
        <f>SUM(R203:R212)</f>
        <v>5.0282499999999997E-3</v>
      </c>
      <c r="S202" s="129"/>
      <c r="T202" s="131">
        <f>SUM(T203:T212)</f>
        <v>0</v>
      </c>
      <c r="AR202" s="124" t="s">
        <v>79</v>
      </c>
      <c r="AT202" s="132" t="s">
        <v>68</v>
      </c>
      <c r="AU202" s="132" t="s">
        <v>77</v>
      </c>
      <c r="AY202" s="124" t="s">
        <v>146</v>
      </c>
      <c r="BK202" s="133">
        <f>SUM(BK203:BK212)</f>
        <v>0</v>
      </c>
    </row>
    <row r="203" spans="1:65" s="2" customFormat="1" ht="49.15" customHeight="1">
      <c r="A203" s="34"/>
      <c r="B203" s="136"/>
      <c r="C203" s="137" t="s">
        <v>321</v>
      </c>
      <c r="D203" s="137" t="s">
        <v>149</v>
      </c>
      <c r="E203" s="138" t="s">
        <v>322</v>
      </c>
      <c r="F203" s="139" t="s">
        <v>323</v>
      </c>
      <c r="G203" s="140" t="s">
        <v>257</v>
      </c>
      <c r="H203" s="141">
        <v>5.0000000000000001E-3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186</v>
      </c>
      <c r="AT203" s="148" t="s">
        <v>149</v>
      </c>
      <c r="AU203" s="148" t="s">
        <v>79</v>
      </c>
      <c r="AY203" s="19" t="s">
        <v>146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186</v>
      </c>
      <c r="BM203" s="148" t="s">
        <v>324</v>
      </c>
    </row>
    <row r="204" spans="1:65" s="2" customFormat="1">
      <c r="A204" s="34"/>
      <c r="B204" s="35"/>
      <c r="C204" s="34"/>
      <c r="D204" s="150" t="s">
        <v>155</v>
      </c>
      <c r="E204" s="34"/>
      <c r="F204" s="151" t="s">
        <v>325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155</v>
      </c>
      <c r="AU204" s="19" t="s">
        <v>79</v>
      </c>
    </row>
    <row r="205" spans="1:65" s="2" customFormat="1" ht="24.2" customHeight="1">
      <c r="A205" s="34"/>
      <c r="B205" s="136"/>
      <c r="C205" s="137" t="s">
        <v>326</v>
      </c>
      <c r="D205" s="137" t="s">
        <v>149</v>
      </c>
      <c r="E205" s="138" t="s">
        <v>327</v>
      </c>
      <c r="F205" s="139" t="s">
        <v>328</v>
      </c>
      <c r="G205" s="140" t="s">
        <v>185</v>
      </c>
      <c r="H205" s="141">
        <v>1</v>
      </c>
      <c r="I205" s="142"/>
      <c r="J205" s="143">
        <f>ROUND(I205*H205,2)</f>
        <v>0</v>
      </c>
      <c r="K205" s="139"/>
      <c r="L205" s="35"/>
      <c r="M205" s="144" t="s">
        <v>3</v>
      </c>
      <c r="N205" s="145" t="s">
        <v>40</v>
      </c>
      <c r="O205" s="55"/>
      <c r="P205" s="146">
        <f>O205*H205</f>
        <v>0</v>
      </c>
      <c r="Q205" s="146">
        <v>4.79E-3</v>
      </c>
      <c r="R205" s="146">
        <f>Q205*H205</f>
        <v>4.79E-3</v>
      </c>
      <c r="S205" s="146">
        <v>0</v>
      </c>
      <c r="T205" s="14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48" t="s">
        <v>186</v>
      </c>
      <c r="AT205" s="148" t="s">
        <v>149</v>
      </c>
      <c r="AU205" s="148" t="s">
        <v>79</v>
      </c>
      <c r="AY205" s="19" t="s">
        <v>146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9" t="s">
        <v>77</v>
      </c>
      <c r="BK205" s="149">
        <f>ROUND(I205*H205,2)</f>
        <v>0</v>
      </c>
      <c r="BL205" s="19" t="s">
        <v>186</v>
      </c>
      <c r="BM205" s="148" t="s">
        <v>329</v>
      </c>
    </row>
    <row r="206" spans="1:65" s="2" customFormat="1">
      <c r="A206" s="34"/>
      <c r="B206" s="35"/>
      <c r="C206" s="34"/>
      <c r="D206" s="150" t="s">
        <v>155</v>
      </c>
      <c r="E206" s="34"/>
      <c r="F206" s="151" t="s">
        <v>330</v>
      </c>
      <c r="G206" s="34"/>
      <c r="H206" s="34"/>
      <c r="I206" s="152"/>
      <c r="J206" s="34"/>
      <c r="K206" s="34"/>
      <c r="L206" s="35"/>
      <c r="M206" s="153"/>
      <c r="N206" s="154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155</v>
      </c>
      <c r="AU206" s="19" t="s">
        <v>79</v>
      </c>
    </row>
    <row r="207" spans="1:65" s="2" customFormat="1" ht="21.75" customHeight="1">
      <c r="A207" s="34"/>
      <c r="B207" s="136"/>
      <c r="C207" s="137" t="s">
        <v>331</v>
      </c>
      <c r="D207" s="137" t="s">
        <v>149</v>
      </c>
      <c r="E207" s="138" t="s">
        <v>332</v>
      </c>
      <c r="F207" s="139" t="s">
        <v>333</v>
      </c>
      <c r="G207" s="140" t="s">
        <v>162</v>
      </c>
      <c r="H207" s="141">
        <v>0.5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4.7649999999999998E-4</v>
      </c>
      <c r="R207" s="146">
        <f>Q207*H207</f>
        <v>2.3824999999999999E-4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186</v>
      </c>
      <c r="AT207" s="148" t="s">
        <v>149</v>
      </c>
      <c r="AU207" s="148" t="s">
        <v>79</v>
      </c>
      <c r="AY207" s="19" t="s">
        <v>146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186</v>
      </c>
      <c r="BM207" s="148" t="s">
        <v>334</v>
      </c>
    </row>
    <row r="208" spans="1:65" s="2" customFormat="1">
      <c r="A208" s="34"/>
      <c r="B208" s="35"/>
      <c r="C208" s="34"/>
      <c r="D208" s="150" t="s">
        <v>155</v>
      </c>
      <c r="E208" s="34"/>
      <c r="F208" s="151" t="s">
        <v>335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155</v>
      </c>
      <c r="AU208" s="19" t="s">
        <v>79</v>
      </c>
    </row>
    <row r="209" spans="1:65" s="13" customFormat="1">
      <c r="B209" s="155"/>
      <c r="D209" s="156" t="s">
        <v>157</v>
      </c>
      <c r="E209" s="157" t="s">
        <v>3</v>
      </c>
      <c r="F209" s="158" t="s">
        <v>336</v>
      </c>
      <c r="H209" s="159">
        <v>0.5</v>
      </c>
      <c r="I209" s="160"/>
      <c r="L209" s="155"/>
      <c r="M209" s="161"/>
      <c r="N209" s="162"/>
      <c r="O209" s="162"/>
      <c r="P209" s="162"/>
      <c r="Q209" s="162"/>
      <c r="R209" s="162"/>
      <c r="S209" s="162"/>
      <c r="T209" s="163"/>
      <c r="AT209" s="157" t="s">
        <v>157</v>
      </c>
      <c r="AU209" s="157" t="s">
        <v>79</v>
      </c>
      <c r="AV209" s="13" t="s">
        <v>79</v>
      </c>
      <c r="AW209" s="13" t="s">
        <v>31</v>
      </c>
      <c r="AX209" s="13" t="s">
        <v>77</v>
      </c>
      <c r="AY209" s="157" t="s">
        <v>146</v>
      </c>
    </row>
    <row r="210" spans="1:65" s="2" customFormat="1" ht="24.2" customHeight="1">
      <c r="A210" s="34"/>
      <c r="B210" s="136"/>
      <c r="C210" s="137" t="s">
        <v>337</v>
      </c>
      <c r="D210" s="137" t="s">
        <v>149</v>
      </c>
      <c r="E210" s="138" t="s">
        <v>338</v>
      </c>
      <c r="F210" s="139" t="s">
        <v>339</v>
      </c>
      <c r="G210" s="140" t="s">
        <v>185</v>
      </c>
      <c r="H210" s="141">
        <v>1</v>
      </c>
      <c r="I210" s="142"/>
      <c r="J210" s="143">
        <f>ROUND(I210*H210,2)</f>
        <v>0</v>
      </c>
      <c r="K210" s="139"/>
      <c r="L210" s="35"/>
      <c r="M210" s="144" t="s">
        <v>3</v>
      </c>
      <c r="N210" s="145" t="s">
        <v>40</v>
      </c>
      <c r="O210" s="55"/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48" t="s">
        <v>186</v>
      </c>
      <c r="AT210" s="148" t="s">
        <v>149</v>
      </c>
      <c r="AU210" s="148" t="s">
        <v>79</v>
      </c>
      <c r="AY210" s="19" t="s">
        <v>146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9" t="s">
        <v>77</v>
      </c>
      <c r="BK210" s="149">
        <f>ROUND(I210*H210,2)</f>
        <v>0</v>
      </c>
      <c r="BL210" s="19" t="s">
        <v>186</v>
      </c>
      <c r="BM210" s="148" t="s">
        <v>340</v>
      </c>
    </row>
    <row r="211" spans="1:65" s="2" customFormat="1">
      <c r="A211" s="34"/>
      <c r="B211" s="35"/>
      <c r="C211" s="34"/>
      <c r="D211" s="150" t="s">
        <v>155</v>
      </c>
      <c r="E211" s="34"/>
      <c r="F211" s="151" t="s">
        <v>341</v>
      </c>
      <c r="G211" s="34"/>
      <c r="H211" s="34"/>
      <c r="I211" s="152"/>
      <c r="J211" s="34"/>
      <c r="K211" s="34"/>
      <c r="L211" s="35"/>
      <c r="M211" s="153"/>
      <c r="N211" s="154"/>
      <c r="O211" s="55"/>
      <c r="P211" s="55"/>
      <c r="Q211" s="55"/>
      <c r="R211" s="55"/>
      <c r="S211" s="55"/>
      <c r="T211" s="5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155</v>
      </c>
      <c r="AU211" s="19" t="s">
        <v>79</v>
      </c>
    </row>
    <row r="212" spans="1:65" s="2" customFormat="1" ht="24.2" customHeight="1">
      <c r="A212" s="34"/>
      <c r="B212" s="136"/>
      <c r="C212" s="137" t="s">
        <v>342</v>
      </c>
      <c r="D212" s="137" t="s">
        <v>149</v>
      </c>
      <c r="E212" s="138" t="s">
        <v>343</v>
      </c>
      <c r="F212" s="139" t="s">
        <v>344</v>
      </c>
      <c r="G212" s="140" t="s">
        <v>345</v>
      </c>
      <c r="H212" s="141">
        <v>1</v>
      </c>
      <c r="I212" s="142"/>
      <c r="J212" s="143">
        <f>ROUND(I212*H212,2)</f>
        <v>0</v>
      </c>
      <c r="K212" s="139" t="s">
        <v>346</v>
      </c>
      <c r="L212" s="35"/>
      <c r="M212" s="144" t="s">
        <v>3</v>
      </c>
      <c r="N212" s="145" t="s">
        <v>40</v>
      </c>
      <c r="O212" s="55"/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48" t="s">
        <v>186</v>
      </c>
      <c r="AT212" s="148" t="s">
        <v>149</v>
      </c>
      <c r="AU212" s="148" t="s">
        <v>79</v>
      </c>
      <c r="AY212" s="19" t="s">
        <v>146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9" t="s">
        <v>77</v>
      </c>
      <c r="BK212" s="149">
        <f>ROUND(I212*H212,2)</f>
        <v>0</v>
      </c>
      <c r="BL212" s="19" t="s">
        <v>186</v>
      </c>
      <c r="BM212" s="148" t="s">
        <v>347</v>
      </c>
    </row>
    <row r="213" spans="1:65" s="12" customFormat="1" ht="22.9" customHeight="1">
      <c r="B213" s="123"/>
      <c r="D213" s="124" t="s">
        <v>68</v>
      </c>
      <c r="E213" s="134" t="s">
        <v>348</v>
      </c>
      <c r="F213" s="134" t="s">
        <v>349</v>
      </c>
      <c r="I213" s="126"/>
      <c r="J213" s="135">
        <f>BK213</f>
        <v>0</v>
      </c>
      <c r="L213" s="123"/>
      <c r="M213" s="128"/>
      <c r="N213" s="129"/>
      <c r="O213" s="129"/>
      <c r="P213" s="130">
        <f>SUM(P214:P227)</f>
        <v>0</v>
      </c>
      <c r="Q213" s="129"/>
      <c r="R213" s="130">
        <f>SUM(R214:R227)</f>
        <v>4.7700864999999995E-3</v>
      </c>
      <c r="S213" s="129"/>
      <c r="T213" s="131">
        <f>SUM(T214:T227)</f>
        <v>0</v>
      </c>
      <c r="AR213" s="124" t="s">
        <v>79</v>
      </c>
      <c r="AT213" s="132" t="s">
        <v>68</v>
      </c>
      <c r="AU213" s="132" t="s">
        <v>77</v>
      </c>
      <c r="AY213" s="124" t="s">
        <v>146</v>
      </c>
      <c r="BK213" s="133">
        <f>SUM(BK214:BK227)</f>
        <v>0</v>
      </c>
    </row>
    <row r="214" spans="1:65" s="2" customFormat="1" ht="49.15" customHeight="1">
      <c r="A214" s="34"/>
      <c r="B214" s="136"/>
      <c r="C214" s="137" t="s">
        <v>350</v>
      </c>
      <c r="D214" s="137" t="s">
        <v>149</v>
      </c>
      <c r="E214" s="138" t="s">
        <v>351</v>
      </c>
      <c r="F214" s="139" t="s">
        <v>352</v>
      </c>
      <c r="G214" s="140" t="s">
        <v>257</v>
      </c>
      <c r="H214" s="141">
        <v>5.0000000000000001E-3</v>
      </c>
      <c r="I214" s="142"/>
      <c r="J214" s="143">
        <f>ROUND(I214*H214,2)</f>
        <v>0</v>
      </c>
      <c r="K214" s="139"/>
      <c r="L214" s="35"/>
      <c r="M214" s="144" t="s">
        <v>3</v>
      </c>
      <c r="N214" s="145" t="s">
        <v>40</v>
      </c>
      <c r="O214" s="55"/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48" t="s">
        <v>186</v>
      </c>
      <c r="AT214" s="148" t="s">
        <v>149</v>
      </c>
      <c r="AU214" s="148" t="s">
        <v>79</v>
      </c>
      <c r="AY214" s="19" t="s">
        <v>146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9" t="s">
        <v>77</v>
      </c>
      <c r="BK214" s="149">
        <f>ROUND(I214*H214,2)</f>
        <v>0</v>
      </c>
      <c r="BL214" s="19" t="s">
        <v>186</v>
      </c>
      <c r="BM214" s="148" t="s">
        <v>353</v>
      </c>
    </row>
    <row r="215" spans="1:65" s="2" customFormat="1">
      <c r="A215" s="34"/>
      <c r="B215" s="35"/>
      <c r="C215" s="34"/>
      <c r="D215" s="150" t="s">
        <v>155</v>
      </c>
      <c r="E215" s="34"/>
      <c r="F215" s="151" t="s">
        <v>354</v>
      </c>
      <c r="G215" s="34"/>
      <c r="H215" s="34"/>
      <c r="I215" s="152"/>
      <c r="J215" s="34"/>
      <c r="K215" s="34"/>
      <c r="L215" s="35"/>
      <c r="M215" s="153"/>
      <c r="N215" s="154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155</v>
      </c>
      <c r="AU215" s="19" t="s">
        <v>79</v>
      </c>
    </row>
    <row r="216" spans="1:65" s="2" customFormat="1" ht="33" customHeight="1">
      <c r="A216" s="34"/>
      <c r="B216" s="136"/>
      <c r="C216" s="137" t="s">
        <v>355</v>
      </c>
      <c r="D216" s="137" t="s">
        <v>149</v>
      </c>
      <c r="E216" s="138" t="s">
        <v>356</v>
      </c>
      <c r="F216" s="139" t="s">
        <v>357</v>
      </c>
      <c r="G216" s="140" t="s">
        <v>162</v>
      </c>
      <c r="H216" s="141">
        <v>3</v>
      </c>
      <c r="I216" s="142"/>
      <c r="J216" s="143">
        <f>ROUND(I216*H216,2)</f>
        <v>0</v>
      </c>
      <c r="K216" s="139"/>
      <c r="L216" s="35"/>
      <c r="M216" s="144" t="s">
        <v>3</v>
      </c>
      <c r="N216" s="145" t="s">
        <v>40</v>
      </c>
      <c r="O216" s="55"/>
      <c r="P216" s="146">
        <f>O216*H216</f>
        <v>0</v>
      </c>
      <c r="Q216" s="146">
        <v>9.76972E-4</v>
      </c>
      <c r="R216" s="146">
        <f>Q216*H216</f>
        <v>2.930916E-3</v>
      </c>
      <c r="S216" s="146">
        <v>0</v>
      </c>
      <c r="T216" s="14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48" t="s">
        <v>186</v>
      </c>
      <c r="AT216" s="148" t="s">
        <v>149</v>
      </c>
      <c r="AU216" s="148" t="s">
        <v>79</v>
      </c>
      <c r="AY216" s="19" t="s">
        <v>146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9" t="s">
        <v>77</v>
      </c>
      <c r="BK216" s="149">
        <f>ROUND(I216*H216,2)</f>
        <v>0</v>
      </c>
      <c r="BL216" s="19" t="s">
        <v>186</v>
      </c>
      <c r="BM216" s="148" t="s">
        <v>358</v>
      </c>
    </row>
    <row r="217" spans="1:65" s="2" customFormat="1">
      <c r="A217" s="34"/>
      <c r="B217" s="35"/>
      <c r="C217" s="34"/>
      <c r="D217" s="150" t="s">
        <v>155</v>
      </c>
      <c r="E217" s="34"/>
      <c r="F217" s="151" t="s">
        <v>359</v>
      </c>
      <c r="G217" s="34"/>
      <c r="H217" s="34"/>
      <c r="I217" s="152"/>
      <c r="J217" s="34"/>
      <c r="K217" s="34"/>
      <c r="L217" s="35"/>
      <c r="M217" s="153"/>
      <c r="N217" s="154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155</v>
      </c>
      <c r="AU217" s="19" t="s">
        <v>79</v>
      </c>
    </row>
    <row r="218" spans="1:65" s="13" customFormat="1">
      <c r="B218" s="155"/>
      <c r="D218" s="156" t="s">
        <v>157</v>
      </c>
      <c r="E218" s="157" t="s">
        <v>3</v>
      </c>
      <c r="F218" s="158" t="s">
        <v>360</v>
      </c>
      <c r="H218" s="159">
        <v>3</v>
      </c>
      <c r="I218" s="160"/>
      <c r="L218" s="155"/>
      <c r="M218" s="161"/>
      <c r="N218" s="162"/>
      <c r="O218" s="162"/>
      <c r="P218" s="162"/>
      <c r="Q218" s="162"/>
      <c r="R218" s="162"/>
      <c r="S218" s="162"/>
      <c r="T218" s="163"/>
      <c r="AT218" s="157" t="s">
        <v>157</v>
      </c>
      <c r="AU218" s="157" t="s">
        <v>79</v>
      </c>
      <c r="AV218" s="13" t="s">
        <v>79</v>
      </c>
      <c r="AW218" s="13" t="s">
        <v>31</v>
      </c>
      <c r="AX218" s="13" t="s">
        <v>77</v>
      </c>
      <c r="AY218" s="157" t="s">
        <v>146</v>
      </c>
    </row>
    <row r="219" spans="1:65" s="2" customFormat="1" ht="21.75" customHeight="1">
      <c r="A219" s="34"/>
      <c r="B219" s="136"/>
      <c r="C219" s="137" t="s">
        <v>361</v>
      </c>
      <c r="D219" s="137" t="s">
        <v>149</v>
      </c>
      <c r="E219" s="138" t="s">
        <v>362</v>
      </c>
      <c r="F219" s="139" t="s">
        <v>363</v>
      </c>
      <c r="G219" s="140" t="s">
        <v>364</v>
      </c>
      <c r="H219" s="141">
        <v>1</v>
      </c>
      <c r="I219" s="142"/>
      <c r="J219" s="143">
        <f>ROUND(I219*H219,2)</f>
        <v>0</v>
      </c>
      <c r="K219" s="139"/>
      <c r="L219" s="35"/>
      <c r="M219" s="144" t="s">
        <v>3</v>
      </c>
      <c r="N219" s="145" t="s">
        <v>40</v>
      </c>
      <c r="O219" s="55"/>
      <c r="P219" s="146">
        <f>O219*H219</f>
        <v>0</v>
      </c>
      <c r="Q219" s="146">
        <v>2.5000000000000001E-4</v>
      </c>
      <c r="R219" s="146">
        <f>Q219*H219</f>
        <v>2.5000000000000001E-4</v>
      </c>
      <c r="S219" s="146">
        <v>0</v>
      </c>
      <c r="T219" s="14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8" t="s">
        <v>186</v>
      </c>
      <c r="AT219" s="148" t="s">
        <v>149</v>
      </c>
      <c r="AU219" s="148" t="s">
        <v>79</v>
      </c>
      <c r="AY219" s="19" t="s">
        <v>146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9" t="s">
        <v>77</v>
      </c>
      <c r="BK219" s="149">
        <f>ROUND(I219*H219,2)</f>
        <v>0</v>
      </c>
      <c r="BL219" s="19" t="s">
        <v>186</v>
      </c>
      <c r="BM219" s="148" t="s">
        <v>365</v>
      </c>
    </row>
    <row r="220" spans="1:65" s="2" customFormat="1">
      <c r="A220" s="34"/>
      <c r="B220" s="35"/>
      <c r="C220" s="34"/>
      <c r="D220" s="150" t="s">
        <v>155</v>
      </c>
      <c r="E220" s="34"/>
      <c r="F220" s="151" t="s">
        <v>366</v>
      </c>
      <c r="G220" s="34"/>
      <c r="H220" s="34"/>
      <c r="I220" s="152"/>
      <c r="J220" s="34"/>
      <c r="K220" s="34"/>
      <c r="L220" s="35"/>
      <c r="M220" s="153"/>
      <c r="N220" s="154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155</v>
      </c>
      <c r="AU220" s="19" t="s">
        <v>79</v>
      </c>
    </row>
    <row r="221" spans="1:65" s="2" customFormat="1" ht="37.9" customHeight="1">
      <c r="A221" s="34"/>
      <c r="B221" s="136"/>
      <c r="C221" s="137" t="s">
        <v>367</v>
      </c>
      <c r="D221" s="137" t="s">
        <v>149</v>
      </c>
      <c r="E221" s="138" t="s">
        <v>368</v>
      </c>
      <c r="F221" s="139" t="s">
        <v>369</v>
      </c>
      <c r="G221" s="140" t="s">
        <v>162</v>
      </c>
      <c r="H221" s="141">
        <v>3</v>
      </c>
      <c r="I221" s="142"/>
      <c r="J221" s="143">
        <f>ROUND(I221*H221,2)</f>
        <v>0</v>
      </c>
      <c r="K221" s="139"/>
      <c r="L221" s="35"/>
      <c r="M221" s="144" t="s">
        <v>3</v>
      </c>
      <c r="N221" s="145" t="s">
        <v>40</v>
      </c>
      <c r="O221" s="55"/>
      <c r="P221" s="146">
        <f>O221*H221</f>
        <v>0</v>
      </c>
      <c r="Q221" s="146">
        <v>1.8972349999999999E-4</v>
      </c>
      <c r="R221" s="146">
        <f>Q221*H221</f>
        <v>5.6917049999999998E-4</v>
      </c>
      <c r="S221" s="146">
        <v>0</v>
      </c>
      <c r="T221" s="14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48" t="s">
        <v>186</v>
      </c>
      <c r="AT221" s="148" t="s">
        <v>149</v>
      </c>
      <c r="AU221" s="148" t="s">
        <v>79</v>
      </c>
      <c r="AY221" s="19" t="s">
        <v>146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9" t="s">
        <v>77</v>
      </c>
      <c r="BK221" s="149">
        <f>ROUND(I221*H221,2)</f>
        <v>0</v>
      </c>
      <c r="BL221" s="19" t="s">
        <v>186</v>
      </c>
      <c r="BM221" s="148" t="s">
        <v>370</v>
      </c>
    </row>
    <row r="222" spans="1:65" s="2" customFormat="1">
      <c r="A222" s="34"/>
      <c r="B222" s="35"/>
      <c r="C222" s="34"/>
      <c r="D222" s="150" t="s">
        <v>155</v>
      </c>
      <c r="E222" s="34"/>
      <c r="F222" s="151" t="s">
        <v>371</v>
      </c>
      <c r="G222" s="34"/>
      <c r="H222" s="34"/>
      <c r="I222" s="152"/>
      <c r="J222" s="34"/>
      <c r="K222" s="34"/>
      <c r="L222" s="35"/>
      <c r="M222" s="153"/>
      <c r="N222" s="154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155</v>
      </c>
      <c r="AU222" s="19" t="s">
        <v>79</v>
      </c>
    </row>
    <row r="223" spans="1:65" s="13" customFormat="1">
      <c r="B223" s="155"/>
      <c r="D223" s="156" t="s">
        <v>157</v>
      </c>
      <c r="E223" s="157" t="s">
        <v>3</v>
      </c>
      <c r="F223" s="158" t="s">
        <v>372</v>
      </c>
      <c r="H223" s="159">
        <v>3</v>
      </c>
      <c r="I223" s="160"/>
      <c r="L223" s="155"/>
      <c r="M223" s="161"/>
      <c r="N223" s="162"/>
      <c r="O223" s="162"/>
      <c r="P223" s="162"/>
      <c r="Q223" s="162"/>
      <c r="R223" s="162"/>
      <c r="S223" s="162"/>
      <c r="T223" s="163"/>
      <c r="AT223" s="157" t="s">
        <v>157</v>
      </c>
      <c r="AU223" s="157" t="s">
        <v>79</v>
      </c>
      <c r="AV223" s="13" t="s">
        <v>79</v>
      </c>
      <c r="AW223" s="13" t="s">
        <v>31</v>
      </c>
      <c r="AX223" s="13" t="s">
        <v>77</v>
      </c>
      <c r="AY223" s="157" t="s">
        <v>146</v>
      </c>
    </row>
    <row r="224" spans="1:65" s="2" customFormat="1" ht="21.75" customHeight="1">
      <c r="A224" s="34"/>
      <c r="B224" s="136"/>
      <c r="C224" s="137" t="s">
        <v>373</v>
      </c>
      <c r="D224" s="137" t="s">
        <v>149</v>
      </c>
      <c r="E224" s="138" t="s">
        <v>374</v>
      </c>
      <c r="F224" s="139" t="s">
        <v>375</v>
      </c>
      <c r="G224" s="140" t="s">
        <v>345</v>
      </c>
      <c r="H224" s="141">
        <v>1</v>
      </c>
      <c r="I224" s="142"/>
      <c r="J224" s="143">
        <f>ROUND(I224*H224,2)</f>
        <v>0</v>
      </c>
      <c r="K224" s="139" t="s">
        <v>346</v>
      </c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186</v>
      </c>
      <c r="AT224" s="148" t="s">
        <v>149</v>
      </c>
      <c r="AU224" s="148" t="s">
        <v>79</v>
      </c>
      <c r="AY224" s="19" t="s">
        <v>146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186</v>
      </c>
      <c r="BM224" s="148" t="s">
        <v>376</v>
      </c>
    </row>
    <row r="225" spans="1:65" s="2" customFormat="1" ht="55.5" customHeight="1">
      <c r="A225" s="34"/>
      <c r="B225" s="136"/>
      <c r="C225" s="137" t="s">
        <v>377</v>
      </c>
      <c r="D225" s="137" t="s">
        <v>149</v>
      </c>
      <c r="E225" s="138" t="s">
        <v>378</v>
      </c>
      <c r="F225" s="139" t="s">
        <v>379</v>
      </c>
      <c r="G225" s="140" t="s">
        <v>162</v>
      </c>
      <c r="H225" s="141">
        <v>3</v>
      </c>
      <c r="I225" s="142"/>
      <c r="J225" s="143">
        <f>ROUND(I225*H225,2)</f>
        <v>0</v>
      </c>
      <c r="K225" s="139"/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3.4000000000000002E-4</v>
      </c>
      <c r="R225" s="146">
        <f>Q225*H225</f>
        <v>1.0200000000000001E-3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186</v>
      </c>
      <c r="AT225" s="148" t="s">
        <v>149</v>
      </c>
      <c r="AU225" s="148" t="s">
        <v>79</v>
      </c>
      <c r="AY225" s="19" t="s">
        <v>146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186</v>
      </c>
      <c r="BM225" s="148" t="s">
        <v>380</v>
      </c>
    </row>
    <row r="226" spans="1:65" s="2" customFormat="1">
      <c r="A226" s="34"/>
      <c r="B226" s="35"/>
      <c r="C226" s="34"/>
      <c r="D226" s="150" t="s">
        <v>155</v>
      </c>
      <c r="E226" s="34"/>
      <c r="F226" s="151" t="s">
        <v>381</v>
      </c>
      <c r="G226" s="34"/>
      <c r="H226" s="34"/>
      <c r="I226" s="152"/>
      <c r="J226" s="34"/>
      <c r="K226" s="34"/>
      <c r="L226" s="35"/>
      <c r="M226" s="153"/>
      <c r="N226" s="154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155</v>
      </c>
      <c r="AU226" s="19" t="s">
        <v>79</v>
      </c>
    </row>
    <row r="227" spans="1:65" s="13" customFormat="1">
      <c r="B227" s="155"/>
      <c r="D227" s="156" t="s">
        <v>157</v>
      </c>
      <c r="E227" s="157" t="s">
        <v>3</v>
      </c>
      <c r="F227" s="158" t="s">
        <v>372</v>
      </c>
      <c r="H227" s="159">
        <v>3</v>
      </c>
      <c r="I227" s="160"/>
      <c r="L227" s="155"/>
      <c r="M227" s="161"/>
      <c r="N227" s="162"/>
      <c r="O227" s="162"/>
      <c r="P227" s="162"/>
      <c r="Q227" s="162"/>
      <c r="R227" s="162"/>
      <c r="S227" s="162"/>
      <c r="T227" s="163"/>
      <c r="AT227" s="157" t="s">
        <v>157</v>
      </c>
      <c r="AU227" s="157" t="s">
        <v>79</v>
      </c>
      <c r="AV227" s="13" t="s">
        <v>79</v>
      </c>
      <c r="AW227" s="13" t="s">
        <v>31</v>
      </c>
      <c r="AX227" s="13" t="s">
        <v>77</v>
      </c>
      <c r="AY227" s="157" t="s">
        <v>146</v>
      </c>
    </row>
    <row r="228" spans="1:65" s="12" customFormat="1" ht="22.9" customHeight="1">
      <c r="B228" s="123"/>
      <c r="D228" s="124" t="s">
        <v>68</v>
      </c>
      <c r="E228" s="134" t="s">
        <v>382</v>
      </c>
      <c r="F228" s="134" t="s">
        <v>383</v>
      </c>
      <c r="I228" s="126"/>
      <c r="J228" s="135">
        <f>BK228</f>
        <v>0</v>
      </c>
      <c r="L228" s="123"/>
      <c r="M228" s="128"/>
      <c r="N228" s="129"/>
      <c r="O228" s="129"/>
      <c r="P228" s="130">
        <f>SUM(P229:P241)</f>
        <v>0</v>
      </c>
      <c r="Q228" s="129"/>
      <c r="R228" s="130">
        <f>SUM(R229:R241)</f>
        <v>3.218E-2</v>
      </c>
      <c r="S228" s="129"/>
      <c r="T228" s="131">
        <f>SUM(T229:T241)</f>
        <v>0</v>
      </c>
      <c r="AR228" s="124" t="s">
        <v>79</v>
      </c>
      <c r="AT228" s="132" t="s">
        <v>68</v>
      </c>
      <c r="AU228" s="132" t="s">
        <v>77</v>
      </c>
      <c r="AY228" s="124" t="s">
        <v>146</v>
      </c>
      <c r="BK228" s="133">
        <f>SUM(BK229:BK241)</f>
        <v>0</v>
      </c>
    </row>
    <row r="229" spans="1:65" s="2" customFormat="1" ht="37.9" customHeight="1">
      <c r="A229" s="34"/>
      <c r="B229" s="136"/>
      <c r="C229" s="137" t="s">
        <v>384</v>
      </c>
      <c r="D229" s="137" t="s">
        <v>149</v>
      </c>
      <c r="E229" s="138" t="s">
        <v>385</v>
      </c>
      <c r="F229" s="139" t="s">
        <v>386</v>
      </c>
      <c r="G229" s="140" t="s">
        <v>387</v>
      </c>
      <c r="H229" s="141">
        <v>1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2.962E-2</v>
      </c>
      <c r="R229" s="146">
        <f>Q229*H229</f>
        <v>2.962E-2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186</v>
      </c>
      <c r="AT229" s="148" t="s">
        <v>149</v>
      </c>
      <c r="AU229" s="148" t="s">
        <v>79</v>
      </c>
      <c r="AY229" s="19" t="s">
        <v>146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186</v>
      </c>
      <c r="BM229" s="148" t="s">
        <v>388</v>
      </c>
    </row>
    <row r="230" spans="1:65" s="2" customFormat="1">
      <c r="A230" s="34"/>
      <c r="B230" s="35"/>
      <c r="C230" s="34"/>
      <c r="D230" s="150" t="s">
        <v>155</v>
      </c>
      <c r="E230" s="34"/>
      <c r="F230" s="151" t="s">
        <v>389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155</v>
      </c>
      <c r="AU230" s="19" t="s">
        <v>79</v>
      </c>
    </row>
    <row r="231" spans="1:65" s="2" customFormat="1" ht="21.75" customHeight="1">
      <c r="A231" s="34"/>
      <c r="B231" s="136"/>
      <c r="C231" s="137" t="s">
        <v>390</v>
      </c>
      <c r="D231" s="137" t="s">
        <v>149</v>
      </c>
      <c r="E231" s="138" t="s">
        <v>391</v>
      </c>
      <c r="F231" s="139" t="s">
        <v>392</v>
      </c>
      <c r="G231" s="140" t="s">
        <v>185</v>
      </c>
      <c r="H231" s="141">
        <v>1</v>
      </c>
      <c r="I231" s="142"/>
      <c r="J231" s="143">
        <f>ROUND(I231*H231,2)</f>
        <v>0</v>
      </c>
      <c r="K231" s="139"/>
      <c r="L231" s="35"/>
      <c r="M231" s="144" t="s">
        <v>3</v>
      </c>
      <c r="N231" s="145" t="s">
        <v>40</v>
      </c>
      <c r="O231" s="55"/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48" t="s">
        <v>186</v>
      </c>
      <c r="AT231" s="148" t="s">
        <v>149</v>
      </c>
      <c r="AU231" s="148" t="s">
        <v>79</v>
      </c>
      <c r="AY231" s="19" t="s">
        <v>146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9" t="s">
        <v>77</v>
      </c>
      <c r="BK231" s="149">
        <f>ROUND(I231*H231,2)</f>
        <v>0</v>
      </c>
      <c r="BL231" s="19" t="s">
        <v>186</v>
      </c>
      <c r="BM231" s="148" t="s">
        <v>393</v>
      </c>
    </row>
    <row r="232" spans="1:65" s="2" customFormat="1">
      <c r="A232" s="34"/>
      <c r="B232" s="35"/>
      <c r="C232" s="34"/>
      <c r="D232" s="150" t="s">
        <v>155</v>
      </c>
      <c r="E232" s="34"/>
      <c r="F232" s="151" t="s">
        <v>394</v>
      </c>
      <c r="G232" s="34"/>
      <c r="H232" s="34"/>
      <c r="I232" s="152"/>
      <c r="J232" s="34"/>
      <c r="K232" s="34"/>
      <c r="L232" s="35"/>
      <c r="M232" s="153"/>
      <c r="N232" s="154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155</v>
      </c>
      <c r="AU232" s="19" t="s">
        <v>79</v>
      </c>
    </row>
    <row r="233" spans="1:65" s="2" customFormat="1" ht="16.5" customHeight="1">
      <c r="A233" s="34"/>
      <c r="B233" s="136"/>
      <c r="C233" s="179" t="s">
        <v>395</v>
      </c>
      <c r="D233" s="179" t="s">
        <v>396</v>
      </c>
      <c r="E233" s="180" t="s">
        <v>397</v>
      </c>
      <c r="F233" s="181" t="s">
        <v>398</v>
      </c>
      <c r="G233" s="182" t="s">
        <v>185</v>
      </c>
      <c r="H233" s="183">
        <v>1</v>
      </c>
      <c r="I233" s="184"/>
      <c r="J233" s="185">
        <f>ROUND(I233*H233,2)</f>
        <v>0</v>
      </c>
      <c r="K233" s="181"/>
      <c r="L233" s="186"/>
      <c r="M233" s="187" t="s">
        <v>3</v>
      </c>
      <c r="N233" s="188" t="s">
        <v>40</v>
      </c>
      <c r="O233" s="55"/>
      <c r="P233" s="146">
        <f>O233*H233</f>
        <v>0</v>
      </c>
      <c r="Q233" s="146">
        <v>1.2E-4</v>
      </c>
      <c r="R233" s="146">
        <f>Q233*H233</f>
        <v>1.2E-4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337</v>
      </c>
      <c r="AT233" s="148" t="s">
        <v>396</v>
      </c>
      <c r="AU233" s="148" t="s">
        <v>79</v>
      </c>
      <c r="AY233" s="19" t="s">
        <v>146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186</v>
      </c>
      <c r="BM233" s="148" t="s">
        <v>399</v>
      </c>
    </row>
    <row r="234" spans="1:65" s="2" customFormat="1" ht="24.2" customHeight="1">
      <c r="A234" s="34"/>
      <c r="B234" s="136"/>
      <c r="C234" s="137" t="s">
        <v>400</v>
      </c>
      <c r="D234" s="137" t="s">
        <v>149</v>
      </c>
      <c r="E234" s="138" t="s">
        <v>401</v>
      </c>
      <c r="F234" s="139" t="s">
        <v>402</v>
      </c>
      <c r="G234" s="140" t="s">
        <v>185</v>
      </c>
      <c r="H234" s="141">
        <v>1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186</v>
      </c>
      <c r="AT234" s="148" t="s">
        <v>149</v>
      </c>
      <c r="AU234" s="148" t="s">
        <v>79</v>
      </c>
      <c r="AY234" s="19" t="s">
        <v>146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186</v>
      </c>
      <c r="BM234" s="148" t="s">
        <v>403</v>
      </c>
    </row>
    <row r="235" spans="1:65" s="2" customFormat="1">
      <c r="A235" s="34"/>
      <c r="B235" s="35"/>
      <c r="C235" s="34"/>
      <c r="D235" s="150" t="s">
        <v>155</v>
      </c>
      <c r="E235" s="34"/>
      <c r="F235" s="151" t="s">
        <v>404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155</v>
      </c>
      <c r="AU235" s="19" t="s">
        <v>79</v>
      </c>
    </row>
    <row r="236" spans="1:65" s="2" customFormat="1" ht="24.2" customHeight="1">
      <c r="A236" s="34"/>
      <c r="B236" s="136"/>
      <c r="C236" s="179" t="s">
        <v>405</v>
      </c>
      <c r="D236" s="179" t="s">
        <v>396</v>
      </c>
      <c r="E236" s="180" t="s">
        <v>406</v>
      </c>
      <c r="F236" s="181" t="s">
        <v>407</v>
      </c>
      <c r="G236" s="182" t="s">
        <v>185</v>
      </c>
      <c r="H236" s="183">
        <v>1</v>
      </c>
      <c r="I236" s="184"/>
      <c r="J236" s="185">
        <f>ROUND(I236*H236,2)</f>
        <v>0</v>
      </c>
      <c r="K236" s="181"/>
      <c r="L236" s="186"/>
      <c r="M236" s="187" t="s">
        <v>3</v>
      </c>
      <c r="N236" s="188" t="s">
        <v>40</v>
      </c>
      <c r="O236" s="55"/>
      <c r="P236" s="146">
        <f>O236*H236</f>
        <v>0</v>
      </c>
      <c r="Q236" s="146">
        <v>2.0000000000000001E-4</v>
      </c>
      <c r="R236" s="146">
        <f>Q236*H236</f>
        <v>2.0000000000000001E-4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337</v>
      </c>
      <c r="AT236" s="148" t="s">
        <v>396</v>
      </c>
      <c r="AU236" s="148" t="s">
        <v>79</v>
      </c>
      <c r="AY236" s="19" t="s">
        <v>146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186</v>
      </c>
      <c r="BM236" s="148" t="s">
        <v>408</v>
      </c>
    </row>
    <row r="237" spans="1:65" s="2" customFormat="1" ht="24.2" customHeight="1">
      <c r="A237" s="34"/>
      <c r="B237" s="136"/>
      <c r="C237" s="137" t="s">
        <v>409</v>
      </c>
      <c r="D237" s="137" t="s">
        <v>149</v>
      </c>
      <c r="E237" s="138" t="s">
        <v>410</v>
      </c>
      <c r="F237" s="139" t="s">
        <v>411</v>
      </c>
      <c r="G237" s="140" t="s">
        <v>185</v>
      </c>
      <c r="H237" s="141">
        <v>1</v>
      </c>
      <c r="I237" s="142"/>
      <c r="J237" s="143">
        <f>ROUND(I237*H237,2)</f>
        <v>0</v>
      </c>
      <c r="K237" s="139"/>
      <c r="L237" s="35"/>
      <c r="M237" s="144" t="s">
        <v>3</v>
      </c>
      <c r="N237" s="145" t="s">
        <v>40</v>
      </c>
      <c r="O237" s="55"/>
      <c r="P237" s="146">
        <f>O237*H237</f>
        <v>0</v>
      </c>
      <c r="Q237" s="146">
        <v>1.3999999999999999E-4</v>
      </c>
      <c r="R237" s="146">
        <f>Q237*H237</f>
        <v>1.3999999999999999E-4</v>
      </c>
      <c r="S237" s="146">
        <v>0</v>
      </c>
      <c r="T237" s="14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48" t="s">
        <v>186</v>
      </c>
      <c r="AT237" s="148" t="s">
        <v>149</v>
      </c>
      <c r="AU237" s="148" t="s">
        <v>79</v>
      </c>
      <c r="AY237" s="19" t="s">
        <v>146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77</v>
      </c>
      <c r="BK237" s="149">
        <f>ROUND(I237*H237,2)</f>
        <v>0</v>
      </c>
      <c r="BL237" s="19" t="s">
        <v>186</v>
      </c>
      <c r="BM237" s="148" t="s">
        <v>412</v>
      </c>
    </row>
    <row r="238" spans="1:65" s="2" customFormat="1">
      <c r="A238" s="34"/>
      <c r="B238" s="35"/>
      <c r="C238" s="34"/>
      <c r="D238" s="150" t="s">
        <v>155</v>
      </c>
      <c r="E238" s="34"/>
      <c r="F238" s="151" t="s">
        <v>413</v>
      </c>
      <c r="G238" s="34"/>
      <c r="H238" s="34"/>
      <c r="I238" s="152"/>
      <c r="J238" s="34"/>
      <c r="K238" s="34"/>
      <c r="L238" s="35"/>
      <c r="M238" s="153"/>
      <c r="N238" s="154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155</v>
      </c>
      <c r="AU238" s="19" t="s">
        <v>79</v>
      </c>
    </row>
    <row r="239" spans="1:65" s="2" customFormat="1" ht="16.5" customHeight="1">
      <c r="A239" s="34"/>
      <c r="B239" s="136"/>
      <c r="C239" s="179" t="s">
        <v>414</v>
      </c>
      <c r="D239" s="179" t="s">
        <v>396</v>
      </c>
      <c r="E239" s="180" t="s">
        <v>415</v>
      </c>
      <c r="F239" s="181" t="s">
        <v>416</v>
      </c>
      <c r="G239" s="182" t="s">
        <v>185</v>
      </c>
      <c r="H239" s="183">
        <v>1</v>
      </c>
      <c r="I239" s="184"/>
      <c r="J239" s="185">
        <f>ROUND(I239*H239,2)</f>
        <v>0</v>
      </c>
      <c r="K239" s="181"/>
      <c r="L239" s="186"/>
      <c r="M239" s="187" t="s">
        <v>3</v>
      </c>
      <c r="N239" s="188" t="s">
        <v>40</v>
      </c>
      <c r="O239" s="55"/>
      <c r="P239" s="146">
        <f>O239*H239</f>
        <v>0</v>
      </c>
      <c r="Q239" s="146">
        <v>2.0999999999999999E-3</v>
      </c>
      <c r="R239" s="146">
        <f>Q239*H239</f>
        <v>2.0999999999999999E-3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337</v>
      </c>
      <c r="AT239" s="148" t="s">
        <v>396</v>
      </c>
      <c r="AU239" s="148" t="s">
        <v>79</v>
      </c>
      <c r="AY239" s="19" t="s">
        <v>146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186</v>
      </c>
      <c r="BM239" s="148" t="s">
        <v>417</v>
      </c>
    </row>
    <row r="240" spans="1:65" s="2" customFormat="1" ht="49.15" customHeight="1">
      <c r="A240" s="34"/>
      <c r="B240" s="136"/>
      <c r="C240" s="137" t="s">
        <v>418</v>
      </c>
      <c r="D240" s="137" t="s">
        <v>149</v>
      </c>
      <c r="E240" s="138" t="s">
        <v>419</v>
      </c>
      <c r="F240" s="139" t="s">
        <v>420</v>
      </c>
      <c r="G240" s="140" t="s">
        <v>257</v>
      </c>
      <c r="H240" s="141">
        <v>1E-3</v>
      </c>
      <c r="I240" s="142"/>
      <c r="J240" s="143">
        <f>ROUND(I240*H240,2)</f>
        <v>0</v>
      </c>
      <c r="K240" s="139"/>
      <c r="L240" s="35"/>
      <c r="M240" s="144" t="s">
        <v>3</v>
      </c>
      <c r="N240" s="145" t="s">
        <v>40</v>
      </c>
      <c r="O240" s="55"/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48" t="s">
        <v>186</v>
      </c>
      <c r="AT240" s="148" t="s">
        <v>149</v>
      </c>
      <c r="AU240" s="148" t="s">
        <v>79</v>
      </c>
      <c r="AY240" s="19" t="s">
        <v>146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9" t="s">
        <v>77</v>
      </c>
      <c r="BK240" s="149">
        <f>ROUND(I240*H240,2)</f>
        <v>0</v>
      </c>
      <c r="BL240" s="19" t="s">
        <v>186</v>
      </c>
      <c r="BM240" s="148" t="s">
        <v>421</v>
      </c>
    </row>
    <row r="241" spans="1:65" s="2" customFormat="1">
      <c r="A241" s="34"/>
      <c r="B241" s="35"/>
      <c r="C241" s="34"/>
      <c r="D241" s="150" t="s">
        <v>155</v>
      </c>
      <c r="E241" s="34"/>
      <c r="F241" s="151" t="s">
        <v>422</v>
      </c>
      <c r="G241" s="34"/>
      <c r="H241" s="34"/>
      <c r="I241" s="152"/>
      <c r="J241" s="34"/>
      <c r="K241" s="34"/>
      <c r="L241" s="35"/>
      <c r="M241" s="153"/>
      <c r="N241" s="154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155</v>
      </c>
      <c r="AU241" s="19" t="s">
        <v>79</v>
      </c>
    </row>
    <row r="242" spans="1:65" s="12" customFormat="1" ht="22.9" customHeight="1">
      <c r="B242" s="123"/>
      <c r="D242" s="124" t="s">
        <v>68</v>
      </c>
      <c r="E242" s="134" t="s">
        <v>423</v>
      </c>
      <c r="F242" s="134" t="s">
        <v>424</v>
      </c>
      <c r="I242" s="126"/>
      <c r="J242" s="135">
        <f>BK242</f>
        <v>0</v>
      </c>
      <c r="L242" s="123"/>
      <c r="M242" s="128"/>
      <c r="N242" s="129"/>
      <c r="O242" s="129"/>
      <c r="P242" s="130">
        <f>SUM(P243:P252)</f>
        <v>0</v>
      </c>
      <c r="Q242" s="129"/>
      <c r="R242" s="130">
        <f>SUM(R243:R252)</f>
        <v>1.9E-3</v>
      </c>
      <c r="S242" s="129"/>
      <c r="T242" s="131">
        <f>SUM(T243:T252)</f>
        <v>3.5E-4</v>
      </c>
      <c r="AR242" s="124" t="s">
        <v>79</v>
      </c>
      <c r="AT242" s="132" t="s">
        <v>68</v>
      </c>
      <c r="AU242" s="132" t="s">
        <v>77</v>
      </c>
      <c r="AY242" s="124" t="s">
        <v>146</v>
      </c>
      <c r="BK242" s="133">
        <f>SUM(BK243:BK252)</f>
        <v>0</v>
      </c>
    </row>
    <row r="243" spans="1:65" s="2" customFormat="1" ht="24.2" customHeight="1">
      <c r="A243" s="34"/>
      <c r="B243" s="136"/>
      <c r="C243" s="137" t="s">
        <v>425</v>
      </c>
      <c r="D243" s="137" t="s">
        <v>149</v>
      </c>
      <c r="E243" s="138" t="s">
        <v>426</v>
      </c>
      <c r="F243" s="139" t="s">
        <v>427</v>
      </c>
      <c r="G243" s="140" t="s">
        <v>185</v>
      </c>
      <c r="H243" s="141">
        <v>2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186</v>
      </c>
      <c r="AT243" s="148" t="s">
        <v>149</v>
      </c>
      <c r="AU243" s="148" t="s">
        <v>79</v>
      </c>
      <c r="AY243" s="19" t="s">
        <v>146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186</v>
      </c>
      <c r="BM243" s="148" t="s">
        <v>428</v>
      </c>
    </row>
    <row r="244" spans="1:65" s="2" customFormat="1">
      <c r="A244" s="34"/>
      <c r="B244" s="35"/>
      <c r="C244" s="34"/>
      <c r="D244" s="150" t="s">
        <v>155</v>
      </c>
      <c r="E244" s="34"/>
      <c r="F244" s="151" t="s">
        <v>429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155</v>
      </c>
      <c r="AU244" s="19" t="s">
        <v>79</v>
      </c>
    </row>
    <row r="245" spans="1:65" s="2" customFormat="1" ht="24.2" customHeight="1">
      <c r="A245" s="34"/>
      <c r="B245" s="136"/>
      <c r="C245" s="179" t="s">
        <v>430</v>
      </c>
      <c r="D245" s="179" t="s">
        <v>396</v>
      </c>
      <c r="E245" s="180" t="s">
        <v>431</v>
      </c>
      <c r="F245" s="181" t="s">
        <v>432</v>
      </c>
      <c r="G245" s="182" t="s">
        <v>185</v>
      </c>
      <c r="H245" s="183">
        <v>2</v>
      </c>
      <c r="I245" s="184"/>
      <c r="J245" s="185">
        <f>ROUND(I245*H245,2)</f>
        <v>0</v>
      </c>
      <c r="K245" s="181"/>
      <c r="L245" s="186"/>
      <c r="M245" s="187" t="s">
        <v>3</v>
      </c>
      <c r="N245" s="188" t="s">
        <v>40</v>
      </c>
      <c r="O245" s="55"/>
      <c r="P245" s="146">
        <f>O245*H245</f>
        <v>0</v>
      </c>
      <c r="Q245" s="146">
        <v>8.0000000000000004E-4</v>
      </c>
      <c r="R245" s="146">
        <f>Q245*H245</f>
        <v>1.6000000000000001E-3</v>
      </c>
      <c r="S245" s="146">
        <v>0</v>
      </c>
      <c r="T245" s="14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48" t="s">
        <v>337</v>
      </c>
      <c r="AT245" s="148" t="s">
        <v>396</v>
      </c>
      <c r="AU245" s="148" t="s">
        <v>79</v>
      </c>
      <c r="AY245" s="19" t="s">
        <v>146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9" t="s">
        <v>77</v>
      </c>
      <c r="BK245" s="149">
        <f>ROUND(I245*H245,2)</f>
        <v>0</v>
      </c>
      <c r="BL245" s="19" t="s">
        <v>186</v>
      </c>
      <c r="BM245" s="148" t="s">
        <v>433</v>
      </c>
    </row>
    <row r="246" spans="1:65" s="2" customFormat="1" ht="33" customHeight="1">
      <c r="A246" s="34"/>
      <c r="B246" s="136"/>
      <c r="C246" s="137" t="s">
        <v>434</v>
      </c>
      <c r="D246" s="137" t="s">
        <v>149</v>
      </c>
      <c r="E246" s="138" t="s">
        <v>215</v>
      </c>
      <c r="F246" s="139" t="s">
        <v>216</v>
      </c>
      <c r="G246" s="140" t="s">
        <v>185</v>
      </c>
      <c r="H246" s="141">
        <v>1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0</v>
      </c>
      <c r="R246" s="146">
        <f>Q246*H246</f>
        <v>0</v>
      </c>
      <c r="S246" s="146">
        <v>1.4999999999999999E-4</v>
      </c>
      <c r="T246" s="147">
        <f>S246*H246</f>
        <v>1.4999999999999999E-4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186</v>
      </c>
      <c r="AT246" s="148" t="s">
        <v>149</v>
      </c>
      <c r="AU246" s="148" t="s">
        <v>79</v>
      </c>
      <c r="AY246" s="19" t="s">
        <v>146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186</v>
      </c>
      <c r="BM246" s="148" t="s">
        <v>435</v>
      </c>
    </row>
    <row r="247" spans="1:65" s="2" customFormat="1">
      <c r="A247" s="34"/>
      <c r="B247" s="35"/>
      <c r="C247" s="34"/>
      <c r="D247" s="150" t="s">
        <v>155</v>
      </c>
      <c r="E247" s="34"/>
      <c r="F247" s="151" t="s">
        <v>218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155</v>
      </c>
      <c r="AU247" s="19" t="s">
        <v>79</v>
      </c>
    </row>
    <row r="248" spans="1:65" s="2" customFormat="1" ht="24.2" customHeight="1">
      <c r="A248" s="34"/>
      <c r="B248" s="136"/>
      <c r="C248" s="137" t="s">
        <v>436</v>
      </c>
      <c r="D248" s="137" t="s">
        <v>149</v>
      </c>
      <c r="E248" s="138" t="s">
        <v>437</v>
      </c>
      <c r="F248" s="139" t="s">
        <v>438</v>
      </c>
      <c r="G248" s="140" t="s">
        <v>185</v>
      </c>
      <c r="H248" s="141">
        <v>1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186</v>
      </c>
      <c r="AT248" s="148" t="s">
        <v>149</v>
      </c>
      <c r="AU248" s="148" t="s">
        <v>79</v>
      </c>
      <c r="AY248" s="19" t="s">
        <v>146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186</v>
      </c>
      <c r="BM248" s="148" t="s">
        <v>439</v>
      </c>
    </row>
    <row r="249" spans="1:65" s="2" customFormat="1">
      <c r="A249" s="34"/>
      <c r="B249" s="35"/>
      <c r="C249" s="34"/>
      <c r="D249" s="150" t="s">
        <v>155</v>
      </c>
      <c r="E249" s="34"/>
      <c r="F249" s="151" t="s">
        <v>440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155</v>
      </c>
      <c r="AU249" s="19" t="s">
        <v>79</v>
      </c>
    </row>
    <row r="250" spans="1:65" s="2" customFormat="1" ht="21.75" customHeight="1">
      <c r="A250" s="34"/>
      <c r="B250" s="136"/>
      <c r="C250" s="179" t="s">
        <v>441</v>
      </c>
      <c r="D250" s="179" t="s">
        <v>396</v>
      </c>
      <c r="E250" s="180" t="s">
        <v>442</v>
      </c>
      <c r="F250" s="181" t="s">
        <v>443</v>
      </c>
      <c r="G250" s="182" t="s">
        <v>185</v>
      </c>
      <c r="H250" s="183">
        <v>1</v>
      </c>
      <c r="I250" s="184"/>
      <c r="J250" s="185">
        <f>ROUND(I250*H250,2)</f>
        <v>0</v>
      </c>
      <c r="K250" s="181"/>
      <c r="L250" s="186"/>
      <c r="M250" s="187" t="s">
        <v>3</v>
      </c>
      <c r="N250" s="188" t="s">
        <v>40</v>
      </c>
      <c r="O250" s="55"/>
      <c r="P250" s="146">
        <f>O250*H250</f>
        <v>0</v>
      </c>
      <c r="Q250" s="146">
        <v>2.9999999999999997E-4</v>
      </c>
      <c r="R250" s="146">
        <f>Q250*H250</f>
        <v>2.9999999999999997E-4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337</v>
      </c>
      <c r="AT250" s="148" t="s">
        <v>396</v>
      </c>
      <c r="AU250" s="148" t="s">
        <v>79</v>
      </c>
      <c r="AY250" s="19" t="s">
        <v>146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186</v>
      </c>
      <c r="BM250" s="148" t="s">
        <v>444</v>
      </c>
    </row>
    <row r="251" spans="1:65" s="2" customFormat="1" ht="24.2" customHeight="1">
      <c r="A251" s="34"/>
      <c r="B251" s="136"/>
      <c r="C251" s="137" t="s">
        <v>445</v>
      </c>
      <c r="D251" s="137" t="s">
        <v>149</v>
      </c>
      <c r="E251" s="138" t="s">
        <v>446</v>
      </c>
      <c r="F251" s="139" t="s">
        <v>447</v>
      </c>
      <c r="G251" s="140" t="s">
        <v>185</v>
      </c>
      <c r="H251" s="141">
        <v>2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0</v>
      </c>
      <c r="R251" s="146">
        <f>Q251*H251</f>
        <v>0</v>
      </c>
      <c r="S251" s="146">
        <v>1E-4</v>
      </c>
      <c r="T251" s="147">
        <f>S251*H251</f>
        <v>2.0000000000000001E-4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186</v>
      </c>
      <c r="AT251" s="148" t="s">
        <v>149</v>
      </c>
      <c r="AU251" s="148" t="s">
        <v>79</v>
      </c>
      <c r="AY251" s="19" t="s">
        <v>146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186</v>
      </c>
      <c r="BM251" s="148" t="s">
        <v>448</v>
      </c>
    </row>
    <row r="252" spans="1:65" s="2" customFormat="1">
      <c r="A252" s="34"/>
      <c r="B252" s="35"/>
      <c r="C252" s="34"/>
      <c r="D252" s="150" t="s">
        <v>155</v>
      </c>
      <c r="E252" s="34"/>
      <c r="F252" s="151" t="s">
        <v>449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155</v>
      </c>
      <c r="AU252" s="19" t="s">
        <v>79</v>
      </c>
    </row>
    <row r="253" spans="1:65" s="12" customFormat="1" ht="22.9" customHeight="1">
      <c r="B253" s="123"/>
      <c r="D253" s="124" t="s">
        <v>68</v>
      </c>
      <c r="E253" s="134" t="s">
        <v>450</v>
      </c>
      <c r="F253" s="134" t="s">
        <v>451</v>
      </c>
      <c r="I253" s="126"/>
      <c r="J253" s="135">
        <f>BK253</f>
        <v>0</v>
      </c>
      <c r="L253" s="123"/>
      <c r="M253" s="128"/>
      <c r="N253" s="129"/>
      <c r="O253" s="129"/>
      <c r="P253" s="130">
        <f>P254+P255+P256+P267</f>
        <v>0</v>
      </c>
      <c r="Q253" s="129"/>
      <c r="R253" s="130">
        <f>R254+R255+R256+R267</f>
        <v>7.2554679999999996E-2</v>
      </c>
      <c r="S253" s="129"/>
      <c r="T253" s="131">
        <f>T254+T255+T256+T267</f>
        <v>0</v>
      </c>
      <c r="AR253" s="124" t="s">
        <v>79</v>
      </c>
      <c r="AT253" s="132" t="s">
        <v>68</v>
      </c>
      <c r="AU253" s="132" t="s">
        <v>77</v>
      </c>
      <c r="AY253" s="124" t="s">
        <v>146</v>
      </c>
      <c r="BK253" s="133">
        <f>BK254+BK255+BK256+BK267</f>
        <v>0</v>
      </c>
    </row>
    <row r="254" spans="1:65" s="2" customFormat="1" ht="76.349999999999994" customHeight="1">
      <c r="A254" s="34"/>
      <c r="B254" s="136"/>
      <c r="C254" s="137" t="s">
        <v>452</v>
      </c>
      <c r="D254" s="137" t="s">
        <v>149</v>
      </c>
      <c r="E254" s="138" t="s">
        <v>453</v>
      </c>
      <c r="F254" s="139" t="s">
        <v>454</v>
      </c>
      <c r="G254" s="140" t="s">
        <v>257</v>
      </c>
      <c r="H254" s="141">
        <v>7.2999999999999995E-2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186</v>
      </c>
      <c r="AT254" s="148" t="s">
        <v>149</v>
      </c>
      <c r="AU254" s="148" t="s">
        <v>79</v>
      </c>
      <c r="AY254" s="19" t="s">
        <v>146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186</v>
      </c>
      <c r="BM254" s="148" t="s">
        <v>455</v>
      </c>
    </row>
    <row r="255" spans="1:65" s="2" customFormat="1">
      <c r="A255" s="34"/>
      <c r="B255" s="35"/>
      <c r="C255" s="34"/>
      <c r="D255" s="150" t="s">
        <v>155</v>
      </c>
      <c r="E255" s="34"/>
      <c r="F255" s="151" t="s">
        <v>456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155</v>
      </c>
      <c r="AU255" s="19" t="s">
        <v>79</v>
      </c>
    </row>
    <row r="256" spans="1:65" s="12" customFormat="1" ht="20.85" customHeight="1">
      <c r="B256" s="123"/>
      <c r="D256" s="124" t="s">
        <v>68</v>
      </c>
      <c r="E256" s="134" t="s">
        <v>457</v>
      </c>
      <c r="F256" s="134" t="s">
        <v>458</v>
      </c>
      <c r="I256" s="126"/>
      <c r="J256" s="135">
        <f>BK256</f>
        <v>0</v>
      </c>
      <c r="L256" s="123"/>
      <c r="M256" s="128"/>
      <c r="N256" s="129"/>
      <c r="O256" s="129"/>
      <c r="P256" s="130">
        <f>SUM(P257:P266)</f>
        <v>0</v>
      </c>
      <c r="Q256" s="129"/>
      <c r="R256" s="130">
        <f>SUM(R257:R266)</f>
        <v>5.9324179999999997E-2</v>
      </c>
      <c r="S256" s="129"/>
      <c r="T256" s="131">
        <f>SUM(T257:T266)</f>
        <v>0</v>
      </c>
      <c r="AR256" s="124" t="s">
        <v>79</v>
      </c>
      <c r="AT256" s="132" t="s">
        <v>68</v>
      </c>
      <c r="AU256" s="132" t="s">
        <v>79</v>
      </c>
      <c r="AY256" s="124" t="s">
        <v>146</v>
      </c>
      <c r="BK256" s="133">
        <f>SUM(BK257:BK266)</f>
        <v>0</v>
      </c>
    </row>
    <row r="257" spans="1:65" s="2" customFormat="1" ht="37.9" customHeight="1">
      <c r="A257" s="34"/>
      <c r="B257" s="136"/>
      <c r="C257" s="137" t="s">
        <v>459</v>
      </c>
      <c r="D257" s="137" t="s">
        <v>149</v>
      </c>
      <c r="E257" s="138" t="s">
        <v>460</v>
      </c>
      <c r="F257" s="139" t="s">
        <v>461</v>
      </c>
      <c r="G257" s="140" t="s">
        <v>82</v>
      </c>
      <c r="H257" s="141">
        <v>5.37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7.0600000000000003E-3</v>
      </c>
      <c r="R257" s="146">
        <f>Q257*H257</f>
        <v>3.79122E-2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186</v>
      </c>
      <c r="AT257" s="148" t="s">
        <v>149</v>
      </c>
      <c r="AU257" s="148" t="s">
        <v>84</v>
      </c>
      <c r="AY257" s="19" t="s">
        <v>146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186</v>
      </c>
      <c r="BM257" s="148" t="s">
        <v>462</v>
      </c>
    </row>
    <row r="258" spans="1:65" s="2" customFormat="1">
      <c r="A258" s="34"/>
      <c r="B258" s="35"/>
      <c r="C258" s="34"/>
      <c r="D258" s="150" t="s">
        <v>155</v>
      </c>
      <c r="E258" s="34"/>
      <c r="F258" s="151" t="s">
        <v>463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155</v>
      </c>
      <c r="AU258" s="19" t="s">
        <v>84</v>
      </c>
    </row>
    <row r="259" spans="1:65" s="13" customFormat="1">
      <c r="B259" s="155"/>
      <c r="D259" s="156" t="s">
        <v>157</v>
      </c>
      <c r="E259" s="157" t="s">
        <v>3</v>
      </c>
      <c r="F259" s="158" t="s">
        <v>85</v>
      </c>
      <c r="H259" s="159">
        <v>5.37</v>
      </c>
      <c r="I259" s="160"/>
      <c r="L259" s="155"/>
      <c r="M259" s="161"/>
      <c r="N259" s="162"/>
      <c r="O259" s="162"/>
      <c r="P259" s="162"/>
      <c r="Q259" s="162"/>
      <c r="R259" s="162"/>
      <c r="S259" s="162"/>
      <c r="T259" s="163"/>
      <c r="AT259" s="157" t="s">
        <v>157</v>
      </c>
      <c r="AU259" s="157" t="s">
        <v>84</v>
      </c>
      <c r="AV259" s="13" t="s">
        <v>79</v>
      </c>
      <c r="AW259" s="13" t="s">
        <v>31</v>
      </c>
      <c r="AX259" s="13" t="s">
        <v>77</v>
      </c>
      <c r="AY259" s="157" t="s">
        <v>146</v>
      </c>
    </row>
    <row r="260" spans="1:65" s="2" customFormat="1" ht="44.25" customHeight="1">
      <c r="A260" s="34"/>
      <c r="B260" s="136"/>
      <c r="C260" s="179" t="s">
        <v>464</v>
      </c>
      <c r="D260" s="179" t="s">
        <v>396</v>
      </c>
      <c r="E260" s="180" t="s">
        <v>465</v>
      </c>
      <c r="F260" s="181" t="s">
        <v>466</v>
      </c>
      <c r="G260" s="182" t="s">
        <v>82</v>
      </c>
      <c r="H260" s="183">
        <v>5.6390000000000002</v>
      </c>
      <c r="I260" s="184"/>
      <c r="J260" s="185">
        <f>ROUND(I260*H260,2)</f>
        <v>0</v>
      </c>
      <c r="K260" s="181"/>
      <c r="L260" s="186"/>
      <c r="M260" s="187" t="s">
        <v>3</v>
      </c>
      <c r="N260" s="188" t="s">
        <v>40</v>
      </c>
      <c r="O260" s="55"/>
      <c r="P260" s="146">
        <f>O260*H260</f>
        <v>0</v>
      </c>
      <c r="Q260" s="146">
        <v>3.0999999999999999E-3</v>
      </c>
      <c r="R260" s="146">
        <f>Q260*H260</f>
        <v>1.7480900000000001E-2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337</v>
      </c>
      <c r="AT260" s="148" t="s">
        <v>396</v>
      </c>
      <c r="AU260" s="148" t="s">
        <v>84</v>
      </c>
      <c r="AY260" s="19" t="s">
        <v>146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186</v>
      </c>
      <c r="BM260" s="148" t="s">
        <v>467</v>
      </c>
    </row>
    <row r="261" spans="1:65" s="13" customFormat="1">
      <c r="B261" s="155"/>
      <c r="D261" s="156" t="s">
        <v>157</v>
      </c>
      <c r="F261" s="158" t="s">
        <v>468</v>
      </c>
      <c r="H261" s="159">
        <v>5.6390000000000002</v>
      </c>
      <c r="I261" s="160"/>
      <c r="L261" s="155"/>
      <c r="M261" s="161"/>
      <c r="N261" s="162"/>
      <c r="O261" s="162"/>
      <c r="P261" s="162"/>
      <c r="Q261" s="162"/>
      <c r="R261" s="162"/>
      <c r="S261" s="162"/>
      <c r="T261" s="163"/>
      <c r="AT261" s="157" t="s">
        <v>157</v>
      </c>
      <c r="AU261" s="157" t="s">
        <v>84</v>
      </c>
      <c r="AV261" s="13" t="s">
        <v>79</v>
      </c>
      <c r="AW261" s="13" t="s">
        <v>4</v>
      </c>
      <c r="AX261" s="13" t="s">
        <v>77</v>
      </c>
      <c r="AY261" s="157" t="s">
        <v>146</v>
      </c>
    </row>
    <row r="262" spans="1:65" s="2" customFormat="1" ht="24.2" customHeight="1">
      <c r="A262" s="34"/>
      <c r="B262" s="136"/>
      <c r="C262" s="137" t="s">
        <v>469</v>
      </c>
      <c r="D262" s="137" t="s">
        <v>149</v>
      </c>
      <c r="E262" s="138" t="s">
        <v>470</v>
      </c>
      <c r="F262" s="139" t="s">
        <v>471</v>
      </c>
      <c r="G262" s="140" t="s">
        <v>162</v>
      </c>
      <c r="H262" s="141">
        <v>9.84</v>
      </c>
      <c r="I262" s="142"/>
      <c r="J262" s="143">
        <f>ROUND(I262*H262,2)</f>
        <v>0</v>
      </c>
      <c r="K262" s="139"/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2.0000000000000001E-4</v>
      </c>
      <c r="R262" s="146">
        <f>Q262*H262</f>
        <v>1.9680000000000001E-3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186</v>
      </c>
      <c r="AT262" s="148" t="s">
        <v>149</v>
      </c>
      <c r="AU262" s="148" t="s">
        <v>84</v>
      </c>
      <c r="AY262" s="19" t="s">
        <v>146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186</v>
      </c>
      <c r="BM262" s="148" t="s">
        <v>472</v>
      </c>
    </row>
    <row r="263" spans="1:65" s="2" customFormat="1">
      <c r="A263" s="34"/>
      <c r="B263" s="35"/>
      <c r="C263" s="34"/>
      <c r="D263" s="150" t="s">
        <v>155</v>
      </c>
      <c r="E263" s="34"/>
      <c r="F263" s="151" t="s">
        <v>473</v>
      </c>
      <c r="G263" s="34"/>
      <c r="H263" s="34"/>
      <c r="I263" s="152"/>
      <c r="J263" s="34"/>
      <c r="K263" s="34"/>
      <c r="L263" s="35"/>
      <c r="M263" s="153"/>
      <c r="N263" s="154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155</v>
      </c>
      <c r="AU263" s="19" t="s">
        <v>84</v>
      </c>
    </row>
    <row r="264" spans="1:65" s="13" customFormat="1">
      <c r="B264" s="155"/>
      <c r="D264" s="156" t="s">
        <v>157</v>
      </c>
      <c r="E264" s="157" t="s">
        <v>3</v>
      </c>
      <c r="F264" s="158" t="s">
        <v>474</v>
      </c>
      <c r="H264" s="159">
        <v>9.84</v>
      </c>
      <c r="I264" s="160"/>
      <c r="L264" s="155"/>
      <c r="M264" s="161"/>
      <c r="N264" s="162"/>
      <c r="O264" s="162"/>
      <c r="P264" s="162"/>
      <c r="Q264" s="162"/>
      <c r="R264" s="162"/>
      <c r="S264" s="162"/>
      <c r="T264" s="163"/>
      <c r="AT264" s="157" t="s">
        <v>157</v>
      </c>
      <c r="AU264" s="157" t="s">
        <v>84</v>
      </c>
      <c r="AV264" s="13" t="s">
        <v>79</v>
      </c>
      <c r="AW264" s="13" t="s">
        <v>31</v>
      </c>
      <c r="AX264" s="13" t="s">
        <v>77</v>
      </c>
      <c r="AY264" s="157" t="s">
        <v>146</v>
      </c>
    </row>
    <row r="265" spans="1:65" s="2" customFormat="1" ht="24.2" customHeight="1">
      <c r="A265" s="34"/>
      <c r="B265" s="136"/>
      <c r="C265" s="179" t="s">
        <v>475</v>
      </c>
      <c r="D265" s="179" t="s">
        <v>396</v>
      </c>
      <c r="E265" s="180" t="s">
        <v>476</v>
      </c>
      <c r="F265" s="181" t="s">
        <v>477</v>
      </c>
      <c r="G265" s="182" t="s">
        <v>162</v>
      </c>
      <c r="H265" s="183">
        <v>10.332000000000001</v>
      </c>
      <c r="I265" s="184"/>
      <c r="J265" s="185">
        <f>ROUND(I265*H265,2)</f>
        <v>0</v>
      </c>
      <c r="K265" s="181"/>
      <c r="L265" s="186"/>
      <c r="M265" s="187" t="s">
        <v>3</v>
      </c>
      <c r="N265" s="188" t="s">
        <v>40</v>
      </c>
      <c r="O265" s="55"/>
      <c r="P265" s="146">
        <f>O265*H265</f>
        <v>0</v>
      </c>
      <c r="Q265" s="146">
        <v>1.9000000000000001E-4</v>
      </c>
      <c r="R265" s="146">
        <f>Q265*H265</f>
        <v>1.9630800000000003E-3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337</v>
      </c>
      <c r="AT265" s="148" t="s">
        <v>396</v>
      </c>
      <c r="AU265" s="148" t="s">
        <v>84</v>
      </c>
      <c r="AY265" s="19" t="s">
        <v>146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186</v>
      </c>
      <c r="BM265" s="148" t="s">
        <v>478</v>
      </c>
    </row>
    <row r="266" spans="1:65" s="13" customFormat="1">
      <c r="B266" s="155"/>
      <c r="D266" s="156" t="s">
        <v>157</v>
      </c>
      <c r="F266" s="158" t="s">
        <v>479</v>
      </c>
      <c r="H266" s="159">
        <v>10.332000000000001</v>
      </c>
      <c r="I266" s="160"/>
      <c r="L266" s="155"/>
      <c r="M266" s="161"/>
      <c r="N266" s="162"/>
      <c r="O266" s="162"/>
      <c r="P266" s="162"/>
      <c r="Q266" s="162"/>
      <c r="R266" s="162"/>
      <c r="S266" s="162"/>
      <c r="T266" s="163"/>
      <c r="AT266" s="157" t="s">
        <v>157</v>
      </c>
      <c r="AU266" s="157" t="s">
        <v>84</v>
      </c>
      <c r="AV266" s="13" t="s">
        <v>79</v>
      </c>
      <c r="AW266" s="13" t="s">
        <v>4</v>
      </c>
      <c r="AX266" s="13" t="s">
        <v>77</v>
      </c>
      <c r="AY266" s="157" t="s">
        <v>146</v>
      </c>
    </row>
    <row r="267" spans="1:65" s="12" customFormat="1" ht="20.85" customHeight="1">
      <c r="B267" s="123"/>
      <c r="D267" s="124" t="s">
        <v>68</v>
      </c>
      <c r="E267" s="134" t="s">
        <v>480</v>
      </c>
      <c r="F267" s="134" t="s">
        <v>481</v>
      </c>
      <c r="I267" s="126"/>
      <c r="J267" s="135">
        <f>BK267</f>
        <v>0</v>
      </c>
      <c r="L267" s="123"/>
      <c r="M267" s="128"/>
      <c r="N267" s="129"/>
      <c r="O267" s="129"/>
      <c r="P267" s="130">
        <f>SUM(P268:P269)</f>
        <v>0</v>
      </c>
      <c r="Q267" s="129"/>
      <c r="R267" s="130">
        <f>SUM(R268:R269)</f>
        <v>1.3230499999999999E-2</v>
      </c>
      <c r="S267" s="129"/>
      <c r="T267" s="131">
        <f>SUM(T268:T269)</f>
        <v>0</v>
      </c>
      <c r="AR267" s="124" t="s">
        <v>79</v>
      </c>
      <c r="AT267" s="132" t="s">
        <v>68</v>
      </c>
      <c r="AU267" s="132" t="s">
        <v>79</v>
      </c>
      <c r="AY267" s="124" t="s">
        <v>146</v>
      </c>
      <c r="BK267" s="133">
        <f>SUM(BK268:BK269)</f>
        <v>0</v>
      </c>
    </row>
    <row r="268" spans="1:65" s="2" customFormat="1" ht="49.15" customHeight="1">
      <c r="A268" s="34"/>
      <c r="B268" s="136"/>
      <c r="C268" s="137" t="s">
        <v>482</v>
      </c>
      <c r="D268" s="137" t="s">
        <v>149</v>
      </c>
      <c r="E268" s="138" t="s">
        <v>483</v>
      </c>
      <c r="F268" s="139" t="s">
        <v>484</v>
      </c>
      <c r="G268" s="140" t="s">
        <v>162</v>
      </c>
      <c r="H268" s="141">
        <v>2.35</v>
      </c>
      <c r="I268" s="142"/>
      <c r="J268" s="143">
        <f>ROUND(I268*H268,2)</f>
        <v>0</v>
      </c>
      <c r="K268" s="139"/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5.6299999999999996E-3</v>
      </c>
      <c r="R268" s="146">
        <f>Q268*H268</f>
        <v>1.3230499999999999E-2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186</v>
      </c>
      <c r="AT268" s="148" t="s">
        <v>149</v>
      </c>
      <c r="AU268" s="148" t="s">
        <v>84</v>
      </c>
      <c r="AY268" s="19" t="s">
        <v>146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186</v>
      </c>
      <c r="BM268" s="148" t="s">
        <v>485</v>
      </c>
    </row>
    <row r="269" spans="1:65" s="2" customFormat="1">
      <c r="A269" s="34"/>
      <c r="B269" s="35"/>
      <c r="C269" s="34"/>
      <c r="D269" s="150" t="s">
        <v>155</v>
      </c>
      <c r="E269" s="34"/>
      <c r="F269" s="151" t="s">
        <v>486</v>
      </c>
      <c r="G269" s="34"/>
      <c r="H269" s="34"/>
      <c r="I269" s="152"/>
      <c r="J269" s="34"/>
      <c r="K269" s="34"/>
      <c r="L269" s="35"/>
      <c r="M269" s="153"/>
      <c r="N269" s="154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155</v>
      </c>
      <c r="AU269" s="19" t="s">
        <v>84</v>
      </c>
    </row>
    <row r="270" spans="1:65" s="12" customFormat="1" ht="22.9" customHeight="1">
      <c r="B270" s="123"/>
      <c r="D270" s="124" t="s">
        <v>68</v>
      </c>
      <c r="E270" s="134" t="s">
        <v>487</v>
      </c>
      <c r="F270" s="134" t="s">
        <v>488</v>
      </c>
      <c r="I270" s="126"/>
      <c r="J270" s="135">
        <f>BK270</f>
        <v>0</v>
      </c>
      <c r="L270" s="123"/>
      <c r="M270" s="128"/>
      <c r="N270" s="129"/>
      <c r="O270" s="129"/>
      <c r="P270" s="130">
        <f>SUM(P271:P281)</f>
        <v>0</v>
      </c>
      <c r="Q270" s="129"/>
      <c r="R270" s="130">
        <f>SUM(R271:R281)</f>
        <v>2.1850000000000001E-2</v>
      </c>
      <c r="S270" s="129"/>
      <c r="T270" s="131">
        <f>SUM(T271:T281)</f>
        <v>0</v>
      </c>
      <c r="AR270" s="124" t="s">
        <v>79</v>
      </c>
      <c r="AT270" s="132" t="s">
        <v>68</v>
      </c>
      <c r="AU270" s="132" t="s">
        <v>77</v>
      </c>
      <c r="AY270" s="124" t="s">
        <v>146</v>
      </c>
      <c r="BK270" s="133">
        <f>SUM(BK271:BK281)</f>
        <v>0</v>
      </c>
    </row>
    <row r="271" spans="1:65" s="2" customFormat="1" ht="49.15" customHeight="1">
      <c r="A271" s="34"/>
      <c r="B271" s="136"/>
      <c r="C271" s="137" t="s">
        <v>489</v>
      </c>
      <c r="D271" s="137" t="s">
        <v>149</v>
      </c>
      <c r="E271" s="138" t="s">
        <v>490</v>
      </c>
      <c r="F271" s="139" t="s">
        <v>491</v>
      </c>
      <c r="G271" s="140" t="s">
        <v>257</v>
      </c>
      <c r="H271" s="141">
        <v>2.1999999999999999E-2</v>
      </c>
      <c r="I271" s="142"/>
      <c r="J271" s="143">
        <f>ROUND(I271*H271,2)</f>
        <v>0</v>
      </c>
      <c r="K271" s="139"/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186</v>
      </c>
      <c r="AT271" s="148" t="s">
        <v>149</v>
      </c>
      <c r="AU271" s="148" t="s">
        <v>79</v>
      </c>
      <c r="AY271" s="19" t="s">
        <v>146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186</v>
      </c>
      <c r="BM271" s="148" t="s">
        <v>492</v>
      </c>
    </row>
    <row r="272" spans="1:65" s="2" customFormat="1">
      <c r="A272" s="34"/>
      <c r="B272" s="35"/>
      <c r="C272" s="34"/>
      <c r="D272" s="150" t="s">
        <v>155</v>
      </c>
      <c r="E272" s="34"/>
      <c r="F272" s="151" t="s">
        <v>493</v>
      </c>
      <c r="G272" s="34"/>
      <c r="H272" s="34"/>
      <c r="I272" s="152"/>
      <c r="J272" s="34"/>
      <c r="K272" s="34"/>
      <c r="L272" s="35"/>
      <c r="M272" s="153"/>
      <c r="N272" s="154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155</v>
      </c>
      <c r="AU272" s="19" t="s">
        <v>79</v>
      </c>
    </row>
    <row r="273" spans="1:65" s="2" customFormat="1" ht="37.9" customHeight="1">
      <c r="A273" s="34"/>
      <c r="B273" s="136"/>
      <c r="C273" s="137" t="s">
        <v>494</v>
      </c>
      <c r="D273" s="137" t="s">
        <v>149</v>
      </c>
      <c r="E273" s="138" t="s">
        <v>495</v>
      </c>
      <c r="F273" s="139" t="s">
        <v>496</v>
      </c>
      <c r="G273" s="140" t="s">
        <v>185</v>
      </c>
      <c r="H273" s="141">
        <v>1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186</v>
      </c>
      <c r="AT273" s="148" t="s">
        <v>149</v>
      </c>
      <c r="AU273" s="148" t="s">
        <v>79</v>
      </c>
      <c r="AY273" s="19" t="s">
        <v>146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186</v>
      </c>
      <c r="BM273" s="148" t="s">
        <v>497</v>
      </c>
    </row>
    <row r="274" spans="1:65" s="2" customFormat="1">
      <c r="A274" s="34"/>
      <c r="B274" s="35"/>
      <c r="C274" s="34"/>
      <c r="D274" s="150" t="s">
        <v>155</v>
      </c>
      <c r="E274" s="34"/>
      <c r="F274" s="151" t="s">
        <v>498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155</v>
      </c>
      <c r="AU274" s="19" t="s">
        <v>79</v>
      </c>
    </row>
    <row r="275" spans="1:65" s="2" customFormat="1" ht="24.2" customHeight="1">
      <c r="A275" s="34"/>
      <c r="B275" s="136"/>
      <c r="C275" s="179" t="s">
        <v>499</v>
      </c>
      <c r="D275" s="179" t="s">
        <v>396</v>
      </c>
      <c r="E275" s="180" t="s">
        <v>500</v>
      </c>
      <c r="F275" s="181" t="s">
        <v>501</v>
      </c>
      <c r="G275" s="182" t="s">
        <v>185</v>
      </c>
      <c r="H275" s="183">
        <v>1</v>
      </c>
      <c r="I275" s="184"/>
      <c r="J275" s="185">
        <f>ROUND(I275*H275,2)</f>
        <v>0</v>
      </c>
      <c r="K275" s="181"/>
      <c r="L275" s="186"/>
      <c r="M275" s="187" t="s">
        <v>3</v>
      </c>
      <c r="N275" s="188" t="s">
        <v>40</v>
      </c>
      <c r="O275" s="55"/>
      <c r="P275" s="146">
        <f>O275*H275</f>
        <v>0</v>
      </c>
      <c r="Q275" s="146">
        <v>1.95E-2</v>
      </c>
      <c r="R275" s="146">
        <f>Q275*H275</f>
        <v>1.95E-2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337</v>
      </c>
      <c r="AT275" s="148" t="s">
        <v>396</v>
      </c>
      <c r="AU275" s="148" t="s">
        <v>79</v>
      </c>
      <c r="AY275" s="19" t="s">
        <v>146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186</v>
      </c>
      <c r="BM275" s="148" t="s">
        <v>502</v>
      </c>
    </row>
    <row r="276" spans="1:65" s="2" customFormat="1" ht="24.2" customHeight="1">
      <c r="A276" s="34"/>
      <c r="B276" s="136"/>
      <c r="C276" s="137" t="s">
        <v>503</v>
      </c>
      <c r="D276" s="137" t="s">
        <v>149</v>
      </c>
      <c r="E276" s="138" t="s">
        <v>504</v>
      </c>
      <c r="F276" s="139" t="s">
        <v>505</v>
      </c>
      <c r="G276" s="140" t="s">
        <v>185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186</v>
      </c>
      <c r="AT276" s="148" t="s">
        <v>149</v>
      </c>
      <c r="AU276" s="148" t="s">
        <v>79</v>
      </c>
      <c r="AY276" s="19" t="s">
        <v>146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186</v>
      </c>
      <c r="BM276" s="148" t="s">
        <v>506</v>
      </c>
    </row>
    <row r="277" spans="1:65" s="2" customFormat="1">
      <c r="A277" s="34"/>
      <c r="B277" s="35"/>
      <c r="C277" s="34"/>
      <c r="D277" s="150" t="s">
        <v>155</v>
      </c>
      <c r="E277" s="34"/>
      <c r="F277" s="151" t="s">
        <v>507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155</v>
      </c>
      <c r="AU277" s="19" t="s">
        <v>79</v>
      </c>
    </row>
    <row r="278" spans="1:65" s="2" customFormat="1" ht="16.5" customHeight="1">
      <c r="A278" s="34"/>
      <c r="B278" s="136"/>
      <c r="C278" s="179" t="s">
        <v>508</v>
      </c>
      <c r="D278" s="179" t="s">
        <v>396</v>
      </c>
      <c r="E278" s="180" t="s">
        <v>509</v>
      </c>
      <c r="F278" s="181" t="s">
        <v>510</v>
      </c>
      <c r="G278" s="182" t="s">
        <v>185</v>
      </c>
      <c r="H278" s="183">
        <v>1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1.4999999999999999E-4</v>
      </c>
      <c r="R278" s="146">
        <f>Q278*H278</f>
        <v>1.4999999999999999E-4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337</v>
      </c>
      <c r="AT278" s="148" t="s">
        <v>396</v>
      </c>
      <c r="AU278" s="148" t="s">
        <v>79</v>
      </c>
      <c r="AY278" s="19" t="s">
        <v>146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186</v>
      </c>
      <c r="BM278" s="148" t="s">
        <v>511</v>
      </c>
    </row>
    <row r="279" spans="1:65" s="2" customFormat="1" ht="24.2" customHeight="1">
      <c r="A279" s="34"/>
      <c r="B279" s="136"/>
      <c r="C279" s="137" t="s">
        <v>512</v>
      </c>
      <c r="D279" s="137" t="s">
        <v>149</v>
      </c>
      <c r="E279" s="138" t="s">
        <v>513</v>
      </c>
      <c r="F279" s="139" t="s">
        <v>514</v>
      </c>
      <c r="G279" s="140" t="s">
        <v>185</v>
      </c>
      <c r="H279" s="141">
        <v>1</v>
      </c>
      <c r="I279" s="142"/>
      <c r="J279" s="143">
        <f>ROUND(I279*H279,2)</f>
        <v>0</v>
      </c>
      <c r="K279" s="139"/>
      <c r="L279" s="35"/>
      <c r="M279" s="144" t="s">
        <v>3</v>
      </c>
      <c r="N279" s="145" t="s">
        <v>40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186</v>
      </c>
      <c r="AT279" s="148" t="s">
        <v>149</v>
      </c>
      <c r="AU279" s="148" t="s">
        <v>79</v>
      </c>
      <c r="AY279" s="19" t="s">
        <v>146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186</v>
      </c>
      <c r="BM279" s="148" t="s">
        <v>515</v>
      </c>
    </row>
    <row r="280" spans="1:65" s="2" customFormat="1">
      <c r="A280" s="34"/>
      <c r="B280" s="35"/>
      <c r="C280" s="34"/>
      <c r="D280" s="150" t="s">
        <v>155</v>
      </c>
      <c r="E280" s="34"/>
      <c r="F280" s="151" t="s">
        <v>516</v>
      </c>
      <c r="G280" s="34"/>
      <c r="H280" s="34"/>
      <c r="I280" s="152"/>
      <c r="J280" s="34"/>
      <c r="K280" s="34"/>
      <c r="L280" s="35"/>
      <c r="M280" s="153"/>
      <c r="N280" s="154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155</v>
      </c>
      <c r="AU280" s="19" t="s">
        <v>79</v>
      </c>
    </row>
    <row r="281" spans="1:65" s="2" customFormat="1" ht="16.5" customHeight="1">
      <c r="A281" s="34"/>
      <c r="B281" s="136"/>
      <c r="C281" s="179" t="s">
        <v>517</v>
      </c>
      <c r="D281" s="179" t="s">
        <v>396</v>
      </c>
      <c r="E281" s="180" t="s">
        <v>518</v>
      </c>
      <c r="F281" s="181" t="s">
        <v>519</v>
      </c>
      <c r="G281" s="182" t="s">
        <v>185</v>
      </c>
      <c r="H281" s="183">
        <v>1</v>
      </c>
      <c r="I281" s="184"/>
      <c r="J281" s="185">
        <f>ROUND(I281*H281,2)</f>
        <v>0</v>
      </c>
      <c r="K281" s="181"/>
      <c r="L281" s="186"/>
      <c r="M281" s="187" t="s">
        <v>3</v>
      </c>
      <c r="N281" s="188" t="s">
        <v>40</v>
      </c>
      <c r="O281" s="55"/>
      <c r="P281" s="146">
        <f>O281*H281</f>
        <v>0</v>
      </c>
      <c r="Q281" s="146">
        <v>2.2000000000000001E-3</v>
      </c>
      <c r="R281" s="146">
        <f>Q281*H281</f>
        <v>2.2000000000000001E-3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337</v>
      </c>
      <c r="AT281" s="148" t="s">
        <v>396</v>
      </c>
      <c r="AU281" s="148" t="s">
        <v>79</v>
      </c>
      <c r="AY281" s="19" t="s">
        <v>146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186</v>
      </c>
      <c r="BM281" s="148" t="s">
        <v>520</v>
      </c>
    </row>
    <row r="282" spans="1:65" s="12" customFormat="1" ht="22.9" customHeight="1">
      <c r="B282" s="123"/>
      <c r="D282" s="124" t="s">
        <v>68</v>
      </c>
      <c r="E282" s="134" t="s">
        <v>521</v>
      </c>
      <c r="F282" s="134" t="s">
        <v>522</v>
      </c>
      <c r="I282" s="126"/>
      <c r="J282" s="135">
        <f>BK282</f>
        <v>0</v>
      </c>
      <c r="L282" s="123"/>
      <c r="M282" s="128"/>
      <c r="N282" s="129"/>
      <c r="O282" s="129"/>
      <c r="P282" s="130">
        <f>P283+SUM(P284:P303)</f>
        <v>0</v>
      </c>
      <c r="Q282" s="129"/>
      <c r="R282" s="130">
        <f>R283+SUM(R284:R303)</f>
        <v>0.21856669999999997</v>
      </c>
      <c r="S282" s="129"/>
      <c r="T282" s="131">
        <f>T283+SUM(T284:T303)</f>
        <v>0</v>
      </c>
      <c r="AR282" s="124" t="s">
        <v>79</v>
      </c>
      <c r="AT282" s="132" t="s">
        <v>68</v>
      </c>
      <c r="AU282" s="132" t="s">
        <v>77</v>
      </c>
      <c r="AY282" s="124" t="s">
        <v>146</v>
      </c>
      <c r="BK282" s="133">
        <f>BK283+SUM(BK284:BK303)</f>
        <v>0</v>
      </c>
    </row>
    <row r="283" spans="1:65" s="2" customFormat="1" ht="24.2" customHeight="1">
      <c r="A283" s="34"/>
      <c r="B283" s="136"/>
      <c r="C283" s="137" t="s">
        <v>523</v>
      </c>
      <c r="D283" s="137" t="s">
        <v>149</v>
      </c>
      <c r="E283" s="138" t="s">
        <v>524</v>
      </c>
      <c r="F283" s="139" t="s">
        <v>525</v>
      </c>
      <c r="G283" s="140" t="s">
        <v>82</v>
      </c>
      <c r="H283" s="141">
        <v>5.37</v>
      </c>
      <c r="I283" s="142"/>
      <c r="J283" s="143">
        <f>ROUND(I283*H283,2)</f>
        <v>0</v>
      </c>
      <c r="K283" s="139"/>
      <c r="L283" s="35"/>
      <c r="M283" s="144" t="s">
        <v>3</v>
      </c>
      <c r="N283" s="145" t="s">
        <v>40</v>
      </c>
      <c r="O283" s="55"/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186</v>
      </c>
      <c r="AT283" s="148" t="s">
        <v>149</v>
      </c>
      <c r="AU283" s="148" t="s">
        <v>79</v>
      </c>
      <c r="AY283" s="19" t="s">
        <v>146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186</v>
      </c>
      <c r="BM283" s="148" t="s">
        <v>526</v>
      </c>
    </row>
    <row r="284" spans="1:65" s="2" customFormat="1">
      <c r="A284" s="34"/>
      <c r="B284" s="35"/>
      <c r="C284" s="34"/>
      <c r="D284" s="150" t="s">
        <v>155</v>
      </c>
      <c r="E284" s="34"/>
      <c r="F284" s="151" t="s">
        <v>527</v>
      </c>
      <c r="G284" s="34"/>
      <c r="H284" s="34"/>
      <c r="I284" s="152"/>
      <c r="J284" s="34"/>
      <c r="K284" s="34"/>
      <c r="L284" s="35"/>
      <c r="M284" s="153"/>
      <c r="N284" s="154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155</v>
      </c>
      <c r="AU284" s="19" t="s">
        <v>79</v>
      </c>
    </row>
    <row r="285" spans="1:65" s="13" customFormat="1">
      <c r="B285" s="155"/>
      <c r="D285" s="156" t="s">
        <v>157</v>
      </c>
      <c r="E285" s="157" t="s">
        <v>3</v>
      </c>
      <c r="F285" s="158" t="s">
        <v>85</v>
      </c>
      <c r="H285" s="159">
        <v>5.37</v>
      </c>
      <c r="I285" s="160"/>
      <c r="L285" s="155"/>
      <c r="M285" s="161"/>
      <c r="N285" s="162"/>
      <c r="O285" s="162"/>
      <c r="P285" s="162"/>
      <c r="Q285" s="162"/>
      <c r="R285" s="162"/>
      <c r="S285" s="162"/>
      <c r="T285" s="163"/>
      <c r="AT285" s="157" t="s">
        <v>157</v>
      </c>
      <c r="AU285" s="157" t="s">
        <v>79</v>
      </c>
      <c r="AV285" s="13" t="s">
        <v>79</v>
      </c>
      <c r="AW285" s="13" t="s">
        <v>31</v>
      </c>
      <c r="AX285" s="13" t="s">
        <v>77</v>
      </c>
      <c r="AY285" s="157" t="s">
        <v>146</v>
      </c>
    </row>
    <row r="286" spans="1:65" s="2" customFormat="1" ht="37.9" customHeight="1">
      <c r="A286" s="34"/>
      <c r="B286" s="136"/>
      <c r="C286" s="137" t="s">
        <v>528</v>
      </c>
      <c r="D286" s="137" t="s">
        <v>149</v>
      </c>
      <c r="E286" s="138" t="s">
        <v>529</v>
      </c>
      <c r="F286" s="139" t="s">
        <v>530</v>
      </c>
      <c r="G286" s="140" t="s">
        <v>82</v>
      </c>
      <c r="H286" s="141">
        <v>5.37</v>
      </c>
      <c r="I286" s="142"/>
      <c r="J286" s="143">
        <f>ROUND(I286*H286,2)</f>
        <v>0</v>
      </c>
      <c r="K286" s="139"/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9.0880000000000006E-3</v>
      </c>
      <c r="R286" s="146">
        <f>Q286*H286</f>
        <v>4.8802560000000002E-2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186</v>
      </c>
      <c r="AT286" s="148" t="s">
        <v>149</v>
      </c>
      <c r="AU286" s="148" t="s">
        <v>79</v>
      </c>
      <c r="AY286" s="19" t="s">
        <v>146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186</v>
      </c>
      <c r="BM286" s="148" t="s">
        <v>531</v>
      </c>
    </row>
    <row r="287" spans="1:65" s="2" customFormat="1">
      <c r="A287" s="34"/>
      <c r="B287" s="35"/>
      <c r="C287" s="34"/>
      <c r="D287" s="150" t="s">
        <v>155</v>
      </c>
      <c r="E287" s="34"/>
      <c r="F287" s="151" t="s">
        <v>532</v>
      </c>
      <c r="G287" s="34"/>
      <c r="H287" s="34"/>
      <c r="I287" s="152"/>
      <c r="J287" s="34"/>
      <c r="K287" s="34"/>
      <c r="L287" s="35"/>
      <c r="M287" s="153"/>
      <c r="N287" s="154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155</v>
      </c>
      <c r="AU287" s="19" t="s">
        <v>79</v>
      </c>
    </row>
    <row r="288" spans="1:65" s="2" customFormat="1" ht="24.2" customHeight="1">
      <c r="A288" s="34"/>
      <c r="B288" s="136"/>
      <c r="C288" s="179" t="s">
        <v>533</v>
      </c>
      <c r="D288" s="179" t="s">
        <v>396</v>
      </c>
      <c r="E288" s="180" t="s">
        <v>534</v>
      </c>
      <c r="F288" s="181" t="s">
        <v>535</v>
      </c>
      <c r="G288" s="182" t="s">
        <v>82</v>
      </c>
      <c r="H288" s="183">
        <v>5.907</v>
      </c>
      <c r="I288" s="184"/>
      <c r="J288" s="185">
        <f>ROUND(I288*H288,2)</f>
        <v>0</v>
      </c>
      <c r="K288" s="181"/>
      <c r="L288" s="186"/>
      <c r="M288" s="187" t="s">
        <v>3</v>
      </c>
      <c r="N288" s="188" t="s">
        <v>40</v>
      </c>
      <c r="O288" s="55"/>
      <c r="P288" s="146">
        <f>O288*H288</f>
        <v>0</v>
      </c>
      <c r="Q288" s="146">
        <v>2.1999999999999999E-2</v>
      </c>
      <c r="R288" s="146">
        <f>Q288*H288</f>
        <v>0.12995399999999999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337</v>
      </c>
      <c r="AT288" s="148" t="s">
        <v>396</v>
      </c>
      <c r="AU288" s="148" t="s">
        <v>79</v>
      </c>
      <c r="AY288" s="19" t="s">
        <v>146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186</v>
      </c>
      <c r="BM288" s="148" t="s">
        <v>536</v>
      </c>
    </row>
    <row r="289" spans="1:65" s="13" customFormat="1">
      <c r="B289" s="155"/>
      <c r="D289" s="156" t="s">
        <v>157</v>
      </c>
      <c r="F289" s="158" t="s">
        <v>537</v>
      </c>
      <c r="H289" s="159">
        <v>5.907</v>
      </c>
      <c r="I289" s="160"/>
      <c r="L289" s="155"/>
      <c r="M289" s="161"/>
      <c r="N289" s="162"/>
      <c r="O289" s="162"/>
      <c r="P289" s="162"/>
      <c r="Q289" s="162"/>
      <c r="R289" s="162"/>
      <c r="S289" s="162"/>
      <c r="T289" s="163"/>
      <c r="AT289" s="157" t="s">
        <v>157</v>
      </c>
      <c r="AU289" s="157" t="s">
        <v>79</v>
      </c>
      <c r="AV289" s="13" t="s">
        <v>79</v>
      </c>
      <c r="AW289" s="13" t="s">
        <v>4</v>
      </c>
      <c r="AX289" s="13" t="s">
        <v>77</v>
      </c>
      <c r="AY289" s="157" t="s">
        <v>146</v>
      </c>
    </row>
    <row r="290" spans="1:65" s="2" customFormat="1" ht="37.9" customHeight="1">
      <c r="A290" s="34"/>
      <c r="B290" s="136"/>
      <c r="C290" s="137" t="s">
        <v>538</v>
      </c>
      <c r="D290" s="137" t="s">
        <v>149</v>
      </c>
      <c r="E290" s="138" t="s">
        <v>539</v>
      </c>
      <c r="F290" s="139" t="s">
        <v>540</v>
      </c>
      <c r="G290" s="140" t="s">
        <v>82</v>
      </c>
      <c r="H290" s="141">
        <v>5.37</v>
      </c>
      <c r="I290" s="142"/>
      <c r="J290" s="143">
        <f>ROUND(I290*H290,2)</f>
        <v>0</v>
      </c>
      <c r="K290" s="139"/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186</v>
      </c>
      <c r="AT290" s="148" t="s">
        <v>149</v>
      </c>
      <c r="AU290" s="148" t="s">
        <v>79</v>
      </c>
      <c r="AY290" s="19" t="s">
        <v>146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186</v>
      </c>
      <c r="BM290" s="148" t="s">
        <v>541</v>
      </c>
    </row>
    <row r="291" spans="1:65" s="2" customFormat="1">
      <c r="A291" s="34"/>
      <c r="B291" s="35"/>
      <c r="C291" s="34"/>
      <c r="D291" s="150" t="s">
        <v>155</v>
      </c>
      <c r="E291" s="34"/>
      <c r="F291" s="151" t="s">
        <v>542</v>
      </c>
      <c r="G291" s="34"/>
      <c r="H291" s="34"/>
      <c r="I291" s="152"/>
      <c r="J291" s="34"/>
      <c r="K291" s="34"/>
      <c r="L291" s="35"/>
      <c r="M291" s="153"/>
      <c r="N291" s="154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155</v>
      </c>
      <c r="AU291" s="19" t="s">
        <v>79</v>
      </c>
    </row>
    <row r="292" spans="1:65" s="13" customFormat="1">
      <c r="B292" s="155"/>
      <c r="D292" s="156" t="s">
        <v>157</v>
      </c>
      <c r="E292" s="157" t="s">
        <v>3</v>
      </c>
      <c r="F292" s="158" t="s">
        <v>85</v>
      </c>
      <c r="H292" s="159">
        <v>5.37</v>
      </c>
      <c r="I292" s="160"/>
      <c r="L292" s="155"/>
      <c r="M292" s="161"/>
      <c r="N292" s="162"/>
      <c r="O292" s="162"/>
      <c r="P292" s="162"/>
      <c r="Q292" s="162"/>
      <c r="R292" s="162"/>
      <c r="S292" s="162"/>
      <c r="T292" s="163"/>
      <c r="AT292" s="157" t="s">
        <v>157</v>
      </c>
      <c r="AU292" s="157" t="s">
        <v>79</v>
      </c>
      <c r="AV292" s="13" t="s">
        <v>79</v>
      </c>
      <c r="AW292" s="13" t="s">
        <v>31</v>
      </c>
      <c r="AX292" s="13" t="s">
        <v>77</v>
      </c>
      <c r="AY292" s="157" t="s">
        <v>146</v>
      </c>
    </row>
    <row r="293" spans="1:65" s="2" customFormat="1" ht="24.2" customHeight="1">
      <c r="A293" s="34"/>
      <c r="B293" s="136"/>
      <c r="C293" s="137" t="s">
        <v>543</v>
      </c>
      <c r="D293" s="137" t="s">
        <v>149</v>
      </c>
      <c r="E293" s="138" t="s">
        <v>544</v>
      </c>
      <c r="F293" s="139" t="s">
        <v>545</v>
      </c>
      <c r="G293" s="140" t="s">
        <v>82</v>
      </c>
      <c r="H293" s="141">
        <v>5.37</v>
      </c>
      <c r="I293" s="142"/>
      <c r="J293" s="143">
        <f>ROUND(I293*H293,2)</f>
        <v>0</v>
      </c>
      <c r="K293" s="139"/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2.9999999999999997E-4</v>
      </c>
      <c r="R293" s="146">
        <f>Q293*H293</f>
        <v>1.6109999999999998E-3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186</v>
      </c>
      <c r="AT293" s="148" t="s">
        <v>149</v>
      </c>
      <c r="AU293" s="148" t="s">
        <v>79</v>
      </c>
      <c r="AY293" s="19" t="s">
        <v>146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186</v>
      </c>
      <c r="BM293" s="148" t="s">
        <v>546</v>
      </c>
    </row>
    <row r="294" spans="1:65" s="2" customFormat="1">
      <c r="A294" s="34"/>
      <c r="B294" s="35"/>
      <c r="C294" s="34"/>
      <c r="D294" s="150" t="s">
        <v>155</v>
      </c>
      <c r="E294" s="34"/>
      <c r="F294" s="151" t="s">
        <v>547</v>
      </c>
      <c r="G294" s="34"/>
      <c r="H294" s="34"/>
      <c r="I294" s="152"/>
      <c r="J294" s="34"/>
      <c r="K294" s="34"/>
      <c r="L294" s="35"/>
      <c r="M294" s="153"/>
      <c r="N294" s="154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155</v>
      </c>
      <c r="AU294" s="19" t="s">
        <v>79</v>
      </c>
    </row>
    <row r="295" spans="1:65" s="13" customFormat="1">
      <c r="B295" s="155"/>
      <c r="D295" s="156" t="s">
        <v>157</v>
      </c>
      <c r="E295" s="157" t="s">
        <v>3</v>
      </c>
      <c r="F295" s="158" t="s">
        <v>85</v>
      </c>
      <c r="H295" s="159">
        <v>5.37</v>
      </c>
      <c r="I295" s="160"/>
      <c r="L295" s="155"/>
      <c r="M295" s="161"/>
      <c r="N295" s="162"/>
      <c r="O295" s="162"/>
      <c r="P295" s="162"/>
      <c r="Q295" s="162"/>
      <c r="R295" s="162"/>
      <c r="S295" s="162"/>
      <c r="T295" s="163"/>
      <c r="AT295" s="157" t="s">
        <v>157</v>
      </c>
      <c r="AU295" s="157" t="s">
        <v>79</v>
      </c>
      <c r="AV295" s="13" t="s">
        <v>79</v>
      </c>
      <c r="AW295" s="13" t="s">
        <v>31</v>
      </c>
      <c r="AX295" s="13" t="s">
        <v>77</v>
      </c>
      <c r="AY295" s="157" t="s">
        <v>146</v>
      </c>
    </row>
    <row r="296" spans="1:65" s="2" customFormat="1" ht="37.9" customHeight="1">
      <c r="A296" s="34"/>
      <c r="B296" s="136"/>
      <c r="C296" s="137" t="s">
        <v>548</v>
      </c>
      <c r="D296" s="137" t="s">
        <v>149</v>
      </c>
      <c r="E296" s="138" t="s">
        <v>549</v>
      </c>
      <c r="F296" s="139" t="s">
        <v>550</v>
      </c>
      <c r="G296" s="140" t="s">
        <v>162</v>
      </c>
      <c r="H296" s="141">
        <v>1.05</v>
      </c>
      <c r="I296" s="142"/>
      <c r="J296" s="143">
        <f>ROUND(I296*H296,2)</f>
        <v>0</v>
      </c>
      <c r="K296" s="139"/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2.0000000000000001E-4</v>
      </c>
      <c r="R296" s="146">
        <f>Q296*H296</f>
        <v>2.1000000000000001E-4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186</v>
      </c>
      <c r="AT296" s="148" t="s">
        <v>149</v>
      </c>
      <c r="AU296" s="148" t="s">
        <v>79</v>
      </c>
      <c r="AY296" s="19" t="s">
        <v>146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186</v>
      </c>
      <c r="BM296" s="148" t="s">
        <v>551</v>
      </c>
    </row>
    <row r="297" spans="1:65" s="2" customFormat="1">
      <c r="A297" s="34"/>
      <c r="B297" s="35"/>
      <c r="C297" s="34"/>
      <c r="D297" s="150" t="s">
        <v>155</v>
      </c>
      <c r="E297" s="34"/>
      <c r="F297" s="151" t="s">
        <v>552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155</v>
      </c>
      <c r="AU297" s="19" t="s">
        <v>79</v>
      </c>
    </row>
    <row r="298" spans="1:65" s="13" customFormat="1">
      <c r="B298" s="155"/>
      <c r="D298" s="156" t="s">
        <v>157</v>
      </c>
      <c r="E298" s="157" t="s">
        <v>3</v>
      </c>
      <c r="F298" s="158" t="s">
        <v>553</v>
      </c>
      <c r="H298" s="159">
        <v>1.05</v>
      </c>
      <c r="I298" s="160"/>
      <c r="L298" s="155"/>
      <c r="M298" s="161"/>
      <c r="N298" s="162"/>
      <c r="O298" s="162"/>
      <c r="P298" s="162"/>
      <c r="Q298" s="162"/>
      <c r="R298" s="162"/>
      <c r="S298" s="162"/>
      <c r="T298" s="163"/>
      <c r="AT298" s="157" t="s">
        <v>157</v>
      </c>
      <c r="AU298" s="157" t="s">
        <v>79</v>
      </c>
      <c r="AV298" s="13" t="s">
        <v>79</v>
      </c>
      <c r="AW298" s="13" t="s">
        <v>31</v>
      </c>
      <c r="AX298" s="13" t="s">
        <v>77</v>
      </c>
      <c r="AY298" s="157" t="s">
        <v>146</v>
      </c>
    </row>
    <row r="299" spans="1:65" s="2" customFormat="1" ht="21.75" customHeight="1">
      <c r="A299" s="34"/>
      <c r="B299" s="136"/>
      <c r="C299" s="179" t="s">
        <v>554</v>
      </c>
      <c r="D299" s="179" t="s">
        <v>396</v>
      </c>
      <c r="E299" s="180" t="s">
        <v>555</v>
      </c>
      <c r="F299" s="181" t="s">
        <v>556</v>
      </c>
      <c r="G299" s="182" t="s">
        <v>162</v>
      </c>
      <c r="H299" s="183">
        <v>1.155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2.5999999999999998E-4</v>
      </c>
      <c r="R299" s="146">
        <f>Q299*H299</f>
        <v>3.0029999999999998E-4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337</v>
      </c>
      <c r="AT299" s="148" t="s">
        <v>396</v>
      </c>
      <c r="AU299" s="148" t="s">
        <v>79</v>
      </c>
      <c r="AY299" s="19" t="s">
        <v>146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186</v>
      </c>
      <c r="BM299" s="148" t="s">
        <v>557</v>
      </c>
    </row>
    <row r="300" spans="1:65" s="13" customFormat="1">
      <c r="B300" s="155"/>
      <c r="D300" s="156" t="s">
        <v>157</v>
      </c>
      <c r="F300" s="158" t="s">
        <v>558</v>
      </c>
      <c r="H300" s="159">
        <v>1.155</v>
      </c>
      <c r="I300" s="160"/>
      <c r="L300" s="155"/>
      <c r="M300" s="161"/>
      <c r="N300" s="162"/>
      <c r="O300" s="162"/>
      <c r="P300" s="162"/>
      <c r="Q300" s="162"/>
      <c r="R300" s="162"/>
      <c r="S300" s="162"/>
      <c r="T300" s="163"/>
      <c r="AT300" s="157" t="s">
        <v>157</v>
      </c>
      <c r="AU300" s="157" t="s">
        <v>79</v>
      </c>
      <c r="AV300" s="13" t="s">
        <v>79</v>
      </c>
      <c r="AW300" s="13" t="s">
        <v>4</v>
      </c>
      <c r="AX300" s="13" t="s">
        <v>77</v>
      </c>
      <c r="AY300" s="157" t="s">
        <v>146</v>
      </c>
    </row>
    <row r="301" spans="1:65" s="2" customFormat="1" ht="49.15" customHeight="1">
      <c r="A301" s="34"/>
      <c r="B301" s="136"/>
      <c r="C301" s="137" t="s">
        <v>559</v>
      </c>
      <c r="D301" s="137" t="s">
        <v>149</v>
      </c>
      <c r="E301" s="138" t="s">
        <v>560</v>
      </c>
      <c r="F301" s="139" t="s">
        <v>561</v>
      </c>
      <c r="G301" s="140" t="s">
        <v>257</v>
      </c>
      <c r="H301" s="141">
        <v>0.219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186</v>
      </c>
      <c r="AT301" s="148" t="s">
        <v>149</v>
      </c>
      <c r="AU301" s="148" t="s">
        <v>79</v>
      </c>
      <c r="AY301" s="19" t="s">
        <v>146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186</v>
      </c>
      <c r="BM301" s="148" t="s">
        <v>562</v>
      </c>
    </row>
    <row r="302" spans="1:65" s="2" customFormat="1">
      <c r="A302" s="34"/>
      <c r="B302" s="35"/>
      <c r="C302" s="34"/>
      <c r="D302" s="150" t="s">
        <v>155</v>
      </c>
      <c r="E302" s="34"/>
      <c r="F302" s="151" t="s">
        <v>563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155</v>
      </c>
      <c r="AU302" s="19" t="s">
        <v>79</v>
      </c>
    </row>
    <row r="303" spans="1:65" s="12" customFormat="1" ht="20.85" customHeight="1">
      <c r="B303" s="123"/>
      <c r="D303" s="124" t="s">
        <v>68</v>
      </c>
      <c r="E303" s="134" t="s">
        <v>564</v>
      </c>
      <c r="F303" s="134" t="s">
        <v>565</v>
      </c>
      <c r="I303" s="126"/>
      <c r="J303" s="135">
        <f>BK303</f>
        <v>0</v>
      </c>
      <c r="L303" s="123"/>
      <c r="M303" s="128"/>
      <c r="N303" s="129"/>
      <c r="O303" s="129"/>
      <c r="P303" s="130">
        <f>SUM(P304:P318)</f>
        <v>0</v>
      </c>
      <c r="Q303" s="129"/>
      <c r="R303" s="130">
        <f>SUM(R304:R318)</f>
        <v>3.7688840000000001E-2</v>
      </c>
      <c r="S303" s="129"/>
      <c r="T303" s="131">
        <f>SUM(T304:T318)</f>
        <v>0</v>
      </c>
      <c r="AR303" s="124" t="s">
        <v>79</v>
      </c>
      <c r="AT303" s="132" t="s">
        <v>68</v>
      </c>
      <c r="AU303" s="132" t="s">
        <v>79</v>
      </c>
      <c r="AY303" s="124" t="s">
        <v>146</v>
      </c>
      <c r="BK303" s="133">
        <f>SUM(BK304:BK318)</f>
        <v>0</v>
      </c>
    </row>
    <row r="304" spans="1:65" s="2" customFormat="1" ht="24.2" customHeight="1">
      <c r="A304" s="34"/>
      <c r="B304" s="136"/>
      <c r="C304" s="137" t="s">
        <v>566</v>
      </c>
      <c r="D304" s="137" t="s">
        <v>149</v>
      </c>
      <c r="E304" s="138" t="s">
        <v>567</v>
      </c>
      <c r="F304" s="139" t="s">
        <v>568</v>
      </c>
      <c r="G304" s="140" t="s">
        <v>82</v>
      </c>
      <c r="H304" s="141">
        <v>5.37</v>
      </c>
      <c r="I304" s="142"/>
      <c r="J304" s="143">
        <f>ROUND(I304*H304,2)</f>
        <v>0</v>
      </c>
      <c r="K304" s="139"/>
      <c r="L304" s="35"/>
      <c r="M304" s="144" t="s">
        <v>3</v>
      </c>
      <c r="N304" s="145" t="s">
        <v>40</v>
      </c>
      <c r="O304" s="55"/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8" t="s">
        <v>186</v>
      </c>
      <c r="AT304" s="148" t="s">
        <v>149</v>
      </c>
      <c r="AU304" s="148" t="s">
        <v>84</v>
      </c>
      <c r="AY304" s="19" t="s">
        <v>146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77</v>
      </c>
      <c r="BK304" s="149">
        <f>ROUND(I304*H304,2)</f>
        <v>0</v>
      </c>
      <c r="BL304" s="19" t="s">
        <v>186</v>
      </c>
      <c r="BM304" s="148" t="s">
        <v>569</v>
      </c>
    </row>
    <row r="305" spans="1:65" s="2" customFormat="1">
      <c r="A305" s="34"/>
      <c r="B305" s="35"/>
      <c r="C305" s="34"/>
      <c r="D305" s="150" t="s">
        <v>155</v>
      </c>
      <c r="E305" s="34"/>
      <c r="F305" s="151" t="s">
        <v>570</v>
      </c>
      <c r="G305" s="34"/>
      <c r="H305" s="34"/>
      <c r="I305" s="152"/>
      <c r="J305" s="34"/>
      <c r="K305" s="34"/>
      <c r="L305" s="35"/>
      <c r="M305" s="153"/>
      <c r="N305" s="154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155</v>
      </c>
      <c r="AU305" s="19" t="s">
        <v>84</v>
      </c>
    </row>
    <row r="306" spans="1:65" s="13" customFormat="1">
      <c r="B306" s="155"/>
      <c r="D306" s="156" t="s">
        <v>157</v>
      </c>
      <c r="E306" s="157" t="s">
        <v>3</v>
      </c>
      <c r="F306" s="158" t="s">
        <v>85</v>
      </c>
      <c r="H306" s="159">
        <v>5.37</v>
      </c>
      <c r="I306" s="160"/>
      <c r="L306" s="155"/>
      <c r="M306" s="161"/>
      <c r="N306" s="162"/>
      <c r="O306" s="162"/>
      <c r="P306" s="162"/>
      <c r="Q306" s="162"/>
      <c r="R306" s="162"/>
      <c r="S306" s="162"/>
      <c r="T306" s="163"/>
      <c r="AT306" s="157" t="s">
        <v>157</v>
      </c>
      <c r="AU306" s="157" t="s">
        <v>84</v>
      </c>
      <c r="AV306" s="13" t="s">
        <v>79</v>
      </c>
      <c r="AW306" s="13" t="s">
        <v>31</v>
      </c>
      <c r="AX306" s="13" t="s">
        <v>77</v>
      </c>
      <c r="AY306" s="157" t="s">
        <v>146</v>
      </c>
    </row>
    <row r="307" spans="1:65" s="2" customFormat="1" ht="24.2" customHeight="1">
      <c r="A307" s="34"/>
      <c r="B307" s="136"/>
      <c r="C307" s="137" t="s">
        <v>571</v>
      </c>
      <c r="D307" s="137" t="s">
        <v>149</v>
      </c>
      <c r="E307" s="138" t="s">
        <v>572</v>
      </c>
      <c r="F307" s="139" t="s">
        <v>573</v>
      </c>
      <c r="G307" s="140" t="s">
        <v>82</v>
      </c>
      <c r="H307" s="141">
        <v>8.7949999999999999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186</v>
      </c>
      <c r="AT307" s="148" t="s">
        <v>149</v>
      </c>
      <c r="AU307" s="148" t="s">
        <v>84</v>
      </c>
      <c r="AY307" s="19" t="s">
        <v>146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77</v>
      </c>
      <c r="BK307" s="149">
        <f>ROUND(I307*H307,2)</f>
        <v>0</v>
      </c>
      <c r="BL307" s="19" t="s">
        <v>186</v>
      </c>
      <c r="BM307" s="148" t="s">
        <v>574</v>
      </c>
    </row>
    <row r="308" spans="1:65" s="2" customFormat="1">
      <c r="A308" s="34"/>
      <c r="B308" s="35"/>
      <c r="C308" s="34"/>
      <c r="D308" s="150" t="s">
        <v>155</v>
      </c>
      <c r="E308" s="34"/>
      <c r="F308" s="151" t="s">
        <v>575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155</v>
      </c>
      <c r="AU308" s="19" t="s">
        <v>84</v>
      </c>
    </row>
    <row r="309" spans="1:65" s="13" customFormat="1">
      <c r="B309" s="155"/>
      <c r="D309" s="156" t="s">
        <v>157</v>
      </c>
      <c r="E309" s="157" t="s">
        <v>3</v>
      </c>
      <c r="F309" s="158" t="s">
        <v>576</v>
      </c>
      <c r="H309" s="159">
        <v>8.7949999999999999</v>
      </c>
      <c r="I309" s="160"/>
      <c r="L309" s="155"/>
      <c r="M309" s="161"/>
      <c r="N309" s="162"/>
      <c r="O309" s="162"/>
      <c r="P309" s="162"/>
      <c r="Q309" s="162"/>
      <c r="R309" s="162"/>
      <c r="S309" s="162"/>
      <c r="T309" s="163"/>
      <c r="AT309" s="157" t="s">
        <v>157</v>
      </c>
      <c r="AU309" s="157" t="s">
        <v>84</v>
      </c>
      <c r="AV309" s="13" t="s">
        <v>79</v>
      </c>
      <c r="AW309" s="13" t="s">
        <v>31</v>
      </c>
      <c r="AX309" s="13" t="s">
        <v>77</v>
      </c>
      <c r="AY309" s="157" t="s">
        <v>146</v>
      </c>
    </row>
    <row r="310" spans="1:65" s="2" customFormat="1" ht="24.2" customHeight="1">
      <c r="A310" s="34"/>
      <c r="B310" s="136"/>
      <c r="C310" s="179" t="s">
        <v>577</v>
      </c>
      <c r="D310" s="179" t="s">
        <v>396</v>
      </c>
      <c r="E310" s="180" t="s">
        <v>578</v>
      </c>
      <c r="F310" s="181" t="s">
        <v>579</v>
      </c>
      <c r="G310" s="182" t="s">
        <v>580</v>
      </c>
      <c r="H310" s="183">
        <v>21.248000000000001</v>
      </c>
      <c r="I310" s="184"/>
      <c r="J310" s="185">
        <f>ROUND(I310*H310,2)</f>
        <v>0</v>
      </c>
      <c r="K310" s="181"/>
      <c r="L310" s="186"/>
      <c r="M310" s="187" t="s">
        <v>3</v>
      </c>
      <c r="N310" s="188" t="s">
        <v>40</v>
      </c>
      <c r="O310" s="55"/>
      <c r="P310" s="146">
        <f>O310*H310</f>
        <v>0</v>
      </c>
      <c r="Q310" s="146">
        <v>1E-3</v>
      </c>
      <c r="R310" s="146">
        <f>Q310*H310</f>
        <v>2.1248000000000003E-2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337</v>
      </c>
      <c r="AT310" s="148" t="s">
        <v>396</v>
      </c>
      <c r="AU310" s="148" t="s">
        <v>84</v>
      </c>
      <c r="AY310" s="19" t="s">
        <v>146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186</v>
      </c>
      <c r="BM310" s="148" t="s">
        <v>581</v>
      </c>
    </row>
    <row r="311" spans="1:65" s="2" customFormat="1" ht="19.5">
      <c r="A311" s="34"/>
      <c r="B311" s="35"/>
      <c r="C311" s="34"/>
      <c r="D311" s="156" t="s">
        <v>582</v>
      </c>
      <c r="E311" s="34"/>
      <c r="F311" s="189" t="s">
        <v>583</v>
      </c>
      <c r="G311" s="34"/>
      <c r="H311" s="34"/>
      <c r="I311" s="152"/>
      <c r="J311" s="34"/>
      <c r="K311" s="34"/>
      <c r="L311" s="35"/>
      <c r="M311" s="153"/>
      <c r="N311" s="154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582</v>
      </c>
      <c r="AU311" s="19" t="s">
        <v>84</v>
      </c>
    </row>
    <row r="312" spans="1:65" s="13" customFormat="1">
      <c r="B312" s="155"/>
      <c r="D312" s="156" t="s">
        <v>157</v>
      </c>
      <c r="F312" s="158" t="s">
        <v>584</v>
      </c>
      <c r="H312" s="159">
        <v>21.248000000000001</v>
      </c>
      <c r="I312" s="160"/>
      <c r="L312" s="155"/>
      <c r="M312" s="161"/>
      <c r="N312" s="162"/>
      <c r="O312" s="162"/>
      <c r="P312" s="162"/>
      <c r="Q312" s="162"/>
      <c r="R312" s="162"/>
      <c r="S312" s="162"/>
      <c r="T312" s="163"/>
      <c r="AT312" s="157" t="s">
        <v>157</v>
      </c>
      <c r="AU312" s="157" t="s">
        <v>84</v>
      </c>
      <c r="AV312" s="13" t="s">
        <v>79</v>
      </c>
      <c r="AW312" s="13" t="s">
        <v>4</v>
      </c>
      <c r="AX312" s="13" t="s">
        <v>77</v>
      </c>
      <c r="AY312" s="157" t="s">
        <v>146</v>
      </c>
    </row>
    <row r="313" spans="1:65" s="2" customFormat="1" ht="24.2" customHeight="1">
      <c r="A313" s="34"/>
      <c r="B313" s="136"/>
      <c r="C313" s="137" t="s">
        <v>585</v>
      </c>
      <c r="D313" s="137" t="s">
        <v>149</v>
      </c>
      <c r="E313" s="138" t="s">
        <v>586</v>
      </c>
      <c r="F313" s="139" t="s">
        <v>587</v>
      </c>
      <c r="G313" s="140" t="s">
        <v>162</v>
      </c>
      <c r="H313" s="141">
        <v>14.04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1.7000000000000001E-4</v>
      </c>
      <c r="R313" s="146">
        <f>Q313*H313</f>
        <v>2.3868000000000001E-3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186</v>
      </c>
      <c r="AT313" s="148" t="s">
        <v>149</v>
      </c>
      <c r="AU313" s="148" t="s">
        <v>84</v>
      </c>
      <c r="AY313" s="19" t="s">
        <v>146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186</v>
      </c>
      <c r="BM313" s="148" t="s">
        <v>588</v>
      </c>
    </row>
    <row r="314" spans="1:65" s="2" customFormat="1">
      <c r="A314" s="34"/>
      <c r="B314" s="35"/>
      <c r="C314" s="34"/>
      <c r="D314" s="150" t="s">
        <v>155</v>
      </c>
      <c r="E314" s="34"/>
      <c r="F314" s="151" t="s">
        <v>589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155</v>
      </c>
      <c r="AU314" s="19" t="s">
        <v>84</v>
      </c>
    </row>
    <row r="315" spans="1:65" s="13" customFormat="1">
      <c r="B315" s="155"/>
      <c r="D315" s="156" t="s">
        <v>157</v>
      </c>
      <c r="E315" s="157" t="s">
        <v>3</v>
      </c>
      <c r="F315" s="158" t="s">
        <v>590</v>
      </c>
      <c r="H315" s="159">
        <v>14.04</v>
      </c>
      <c r="I315" s="160"/>
      <c r="L315" s="155"/>
      <c r="M315" s="161"/>
      <c r="N315" s="162"/>
      <c r="O315" s="162"/>
      <c r="P315" s="162"/>
      <c r="Q315" s="162"/>
      <c r="R315" s="162"/>
      <c r="S315" s="162"/>
      <c r="T315" s="163"/>
      <c r="AT315" s="157" t="s">
        <v>157</v>
      </c>
      <c r="AU315" s="157" t="s">
        <v>84</v>
      </c>
      <c r="AV315" s="13" t="s">
        <v>79</v>
      </c>
      <c r="AW315" s="13" t="s">
        <v>31</v>
      </c>
      <c r="AX315" s="13" t="s">
        <v>77</v>
      </c>
      <c r="AY315" s="157" t="s">
        <v>146</v>
      </c>
    </row>
    <row r="316" spans="1:65" s="2" customFormat="1" ht="16.5" customHeight="1">
      <c r="A316" s="34"/>
      <c r="B316" s="136"/>
      <c r="C316" s="179" t="s">
        <v>591</v>
      </c>
      <c r="D316" s="179" t="s">
        <v>396</v>
      </c>
      <c r="E316" s="180" t="s">
        <v>592</v>
      </c>
      <c r="F316" s="181" t="s">
        <v>593</v>
      </c>
      <c r="G316" s="182" t="s">
        <v>162</v>
      </c>
      <c r="H316" s="183">
        <v>15.444000000000001</v>
      </c>
      <c r="I316" s="184"/>
      <c r="J316" s="185">
        <f>ROUND(I316*H316,2)</f>
        <v>0</v>
      </c>
      <c r="K316" s="181"/>
      <c r="L316" s="186"/>
      <c r="M316" s="187" t="s">
        <v>3</v>
      </c>
      <c r="N316" s="188" t="s">
        <v>40</v>
      </c>
      <c r="O316" s="55"/>
      <c r="P316" s="146">
        <f>O316*H316</f>
        <v>0</v>
      </c>
      <c r="Q316" s="146">
        <v>9.1E-4</v>
      </c>
      <c r="R316" s="146">
        <f>Q316*H316</f>
        <v>1.405404E-2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337</v>
      </c>
      <c r="AT316" s="148" t="s">
        <v>396</v>
      </c>
      <c r="AU316" s="148" t="s">
        <v>84</v>
      </c>
      <c r="AY316" s="19" t="s">
        <v>146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186</v>
      </c>
      <c r="BM316" s="148" t="s">
        <v>594</v>
      </c>
    </row>
    <row r="317" spans="1:65" s="2" customFormat="1" ht="19.5">
      <c r="A317" s="34"/>
      <c r="B317" s="35"/>
      <c r="C317" s="34"/>
      <c r="D317" s="156" t="s">
        <v>582</v>
      </c>
      <c r="E317" s="34"/>
      <c r="F317" s="189" t="s">
        <v>595</v>
      </c>
      <c r="G317" s="34"/>
      <c r="H317" s="34"/>
      <c r="I317" s="152"/>
      <c r="J317" s="34"/>
      <c r="K317" s="34"/>
      <c r="L317" s="35"/>
      <c r="M317" s="153"/>
      <c r="N317" s="154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582</v>
      </c>
      <c r="AU317" s="19" t="s">
        <v>84</v>
      </c>
    </row>
    <row r="318" spans="1:65" s="13" customFormat="1">
      <c r="B318" s="155"/>
      <c r="D318" s="156" t="s">
        <v>157</v>
      </c>
      <c r="F318" s="158" t="s">
        <v>596</v>
      </c>
      <c r="H318" s="159">
        <v>15.444000000000001</v>
      </c>
      <c r="I318" s="160"/>
      <c r="L318" s="155"/>
      <c r="M318" s="161"/>
      <c r="N318" s="162"/>
      <c r="O318" s="162"/>
      <c r="P318" s="162"/>
      <c r="Q318" s="162"/>
      <c r="R318" s="162"/>
      <c r="S318" s="162"/>
      <c r="T318" s="163"/>
      <c r="AT318" s="157" t="s">
        <v>157</v>
      </c>
      <c r="AU318" s="157" t="s">
        <v>84</v>
      </c>
      <c r="AV318" s="13" t="s">
        <v>79</v>
      </c>
      <c r="AW318" s="13" t="s">
        <v>4</v>
      </c>
      <c r="AX318" s="13" t="s">
        <v>77</v>
      </c>
      <c r="AY318" s="157" t="s">
        <v>146</v>
      </c>
    </row>
    <row r="319" spans="1:65" s="12" customFormat="1" ht="22.9" customHeight="1">
      <c r="B319" s="123"/>
      <c r="D319" s="124" t="s">
        <v>68</v>
      </c>
      <c r="E319" s="134" t="s">
        <v>597</v>
      </c>
      <c r="F319" s="134" t="s">
        <v>598</v>
      </c>
      <c r="I319" s="126"/>
      <c r="J319" s="135">
        <f>BK319</f>
        <v>0</v>
      </c>
      <c r="L319" s="123"/>
      <c r="M319" s="128"/>
      <c r="N319" s="129"/>
      <c r="O319" s="129"/>
      <c r="P319" s="130">
        <f>SUM(P320:P352)</f>
        <v>0</v>
      </c>
      <c r="Q319" s="129"/>
      <c r="R319" s="130">
        <f>SUM(R320:R352)</f>
        <v>0.64873618799999999</v>
      </c>
      <c r="S319" s="129"/>
      <c r="T319" s="131">
        <f>SUM(T320:T352)</f>
        <v>0</v>
      </c>
      <c r="AR319" s="124" t="s">
        <v>79</v>
      </c>
      <c r="AT319" s="132" t="s">
        <v>68</v>
      </c>
      <c r="AU319" s="132" t="s">
        <v>77</v>
      </c>
      <c r="AY319" s="124" t="s">
        <v>146</v>
      </c>
      <c r="BK319" s="133">
        <f>SUM(BK320:BK352)</f>
        <v>0</v>
      </c>
    </row>
    <row r="320" spans="1:65" s="2" customFormat="1" ht="24.2" customHeight="1">
      <c r="A320" s="34"/>
      <c r="B320" s="136"/>
      <c r="C320" s="137" t="s">
        <v>599</v>
      </c>
      <c r="D320" s="137" t="s">
        <v>149</v>
      </c>
      <c r="E320" s="138" t="s">
        <v>600</v>
      </c>
      <c r="F320" s="139" t="s">
        <v>601</v>
      </c>
      <c r="G320" s="140" t="s">
        <v>82</v>
      </c>
      <c r="H320" s="141">
        <v>20.800999999999998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2.9999999999999997E-4</v>
      </c>
      <c r="R320" s="146">
        <f>Q320*H320</f>
        <v>6.240299999999999E-3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186</v>
      </c>
      <c r="AT320" s="148" t="s">
        <v>149</v>
      </c>
      <c r="AU320" s="148" t="s">
        <v>79</v>
      </c>
      <c r="AY320" s="19" t="s">
        <v>146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186</v>
      </c>
      <c r="BM320" s="148" t="s">
        <v>602</v>
      </c>
    </row>
    <row r="321" spans="1:65" s="2" customFormat="1">
      <c r="A321" s="34"/>
      <c r="B321" s="35"/>
      <c r="C321" s="34"/>
      <c r="D321" s="150" t="s">
        <v>155</v>
      </c>
      <c r="E321" s="34"/>
      <c r="F321" s="151" t="s">
        <v>603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155</v>
      </c>
      <c r="AU321" s="19" t="s">
        <v>79</v>
      </c>
    </row>
    <row r="322" spans="1:65" s="13" customFormat="1">
      <c r="B322" s="155"/>
      <c r="D322" s="156" t="s">
        <v>157</v>
      </c>
      <c r="E322" s="157" t="s">
        <v>3</v>
      </c>
      <c r="F322" s="158" t="s">
        <v>80</v>
      </c>
      <c r="H322" s="159">
        <v>20.800999999999998</v>
      </c>
      <c r="I322" s="160"/>
      <c r="L322" s="155"/>
      <c r="M322" s="161"/>
      <c r="N322" s="162"/>
      <c r="O322" s="162"/>
      <c r="P322" s="162"/>
      <c r="Q322" s="162"/>
      <c r="R322" s="162"/>
      <c r="S322" s="162"/>
      <c r="T322" s="163"/>
      <c r="AT322" s="157" t="s">
        <v>157</v>
      </c>
      <c r="AU322" s="157" t="s">
        <v>79</v>
      </c>
      <c r="AV322" s="13" t="s">
        <v>79</v>
      </c>
      <c r="AW322" s="13" t="s">
        <v>31</v>
      </c>
      <c r="AX322" s="13" t="s">
        <v>77</v>
      </c>
      <c r="AY322" s="157" t="s">
        <v>146</v>
      </c>
    </row>
    <row r="323" spans="1:65" s="2" customFormat="1" ht="37.9" customHeight="1">
      <c r="A323" s="34"/>
      <c r="B323" s="136"/>
      <c r="C323" s="137" t="s">
        <v>604</v>
      </c>
      <c r="D323" s="137" t="s">
        <v>149</v>
      </c>
      <c r="E323" s="138" t="s">
        <v>605</v>
      </c>
      <c r="F323" s="139" t="s">
        <v>606</v>
      </c>
      <c r="G323" s="140" t="s">
        <v>82</v>
      </c>
      <c r="H323" s="141">
        <v>20.800999999999998</v>
      </c>
      <c r="I323" s="142"/>
      <c r="J323" s="143">
        <f>ROUND(I323*H323,2)</f>
        <v>0</v>
      </c>
      <c r="K323" s="139"/>
      <c r="L323" s="35"/>
      <c r="M323" s="144" t="s">
        <v>3</v>
      </c>
      <c r="N323" s="145" t="s">
        <v>40</v>
      </c>
      <c r="O323" s="55"/>
      <c r="P323" s="146">
        <f>O323*H323</f>
        <v>0</v>
      </c>
      <c r="Q323" s="146">
        <v>9.0880000000000006E-3</v>
      </c>
      <c r="R323" s="146">
        <f>Q323*H323</f>
        <v>0.18903948800000001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186</v>
      </c>
      <c r="AT323" s="148" t="s">
        <v>149</v>
      </c>
      <c r="AU323" s="148" t="s">
        <v>79</v>
      </c>
      <c r="AY323" s="19" t="s">
        <v>146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186</v>
      </c>
      <c r="BM323" s="148" t="s">
        <v>607</v>
      </c>
    </row>
    <row r="324" spans="1:65" s="2" customFormat="1">
      <c r="A324" s="34"/>
      <c r="B324" s="35"/>
      <c r="C324" s="34"/>
      <c r="D324" s="150" t="s">
        <v>155</v>
      </c>
      <c r="E324" s="34"/>
      <c r="F324" s="151" t="s">
        <v>608</v>
      </c>
      <c r="G324" s="34"/>
      <c r="H324" s="34"/>
      <c r="I324" s="152"/>
      <c r="J324" s="34"/>
      <c r="K324" s="34"/>
      <c r="L324" s="35"/>
      <c r="M324" s="153"/>
      <c r="N324" s="154"/>
      <c r="O324" s="55"/>
      <c r="P324" s="55"/>
      <c r="Q324" s="55"/>
      <c r="R324" s="55"/>
      <c r="S324" s="55"/>
      <c r="T324" s="56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155</v>
      </c>
      <c r="AU324" s="19" t="s">
        <v>79</v>
      </c>
    </row>
    <row r="325" spans="1:65" s="2" customFormat="1" ht="24.2" customHeight="1">
      <c r="A325" s="34"/>
      <c r="B325" s="136"/>
      <c r="C325" s="179" t="s">
        <v>609</v>
      </c>
      <c r="D325" s="179" t="s">
        <v>396</v>
      </c>
      <c r="E325" s="180" t="s">
        <v>610</v>
      </c>
      <c r="F325" s="181" t="s">
        <v>611</v>
      </c>
      <c r="G325" s="182" t="s">
        <v>82</v>
      </c>
      <c r="H325" s="183">
        <v>22.881</v>
      </c>
      <c r="I325" s="184"/>
      <c r="J325" s="185">
        <f>ROUND(I325*H325,2)</f>
        <v>0</v>
      </c>
      <c r="K325" s="181"/>
      <c r="L325" s="186"/>
      <c r="M325" s="187" t="s">
        <v>3</v>
      </c>
      <c r="N325" s="188" t="s">
        <v>40</v>
      </c>
      <c r="O325" s="55"/>
      <c r="P325" s="146">
        <f>O325*H325</f>
        <v>0</v>
      </c>
      <c r="Q325" s="146">
        <v>1.9E-2</v>
      </c>
      <c r="R325" s="146">
        <f>Q325*H325</f>
        <v>0.43473899999999999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337</v>
      </c>
      <c r="AT325" s="148" t="s">
        <v>396</v>
      </c>
      <c r="AU325" s="148" t="s">
        <v>79</v>
      </c>
      <c r="AY325" s="19" t="s">
        <v>146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77</v>
      </c>
      <c r="BK325" s="149">
        <f>ROUND(I325*H325,2)</f>
        <v>0</v>
      </c>
      <c r="BL325" s="19" t="s">
        <v>186</v>
      </c>
      <c r="BM325" s="148" t="s">
        <v>612</v>
      </c>
    </row>
    <row r="326" spans="1:65" s="13" customFormat="1">
      <c r="B326" s="155"/>
      <c r="D326" s="156" t="s">
        <v>157</v>
      </c>
      <c r="F326" s="158" t="s">
        <v>613</v>
      </c>
      <c r="H326" s="159">
        <v>22.881</v>
      </c>
      <c r="I326" s="160"/>
      <c r="L326" s="155"/>
      <c r="M326" s="161"/>
      <c r="N326" s="162"/>
      <c r="O326" s="162"/>
      <c r="P326" s="162"/>
      <c r="Q326" s="162"/>
      <c r="R326" s="162"/>
      <c r="S326" s="162"/>
      <c r="T326" s="163"/>
      <c r="AT326" s="157" t="s">
        <v>157</v>
      </c>
      <c r="AU326" s="157" t="s">
        <v>79</v>
      </c>
      <c r="AV326" s="13" t="s">
        <v>79</v>
      </c>
      <c r="AW326" s="13" t="s">
        <v>4</v>
      </c>
      <c r="AX326" s="13" t="s">
        <v>77</v>
      </c>
      <c r="AY326" s="157" t="s">
        <v>146</v>
      </c>
    </row>
    <row r="327" spans="1:65" s="2" customFormat="1" ht="37.9" customHeight="1">
      <c r="A327" s="34"/>
      <c r="B327" s="136"/>
      <c r="C327" s="137" t="s">
        <v>614</v>
      </c>
      <c r="D327" s="137" t="s">
        <v>149</v>
      </c>
      <c r="E327" s="138" t="s">
        <v>615</v>
      </c>
      <c r="F327" s="139" t="s">
        <v>616</v>
      </c>
      <c r="G327" s="140" t="s">
        <v>82</v>
      </c>
      <c r="H327" s="141">
        <v>20.800999999999998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186</v>
      </c>
      <c r="AT327" s="148" t="s">
        <v>149</v>
      </c>
      <c r="AU327" s="148" t="s">
        <v>79</v>
      </c>
      <c r="AY327" s="19" t="s">
        <v>146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186</v>
      </c>
      <c r="BM327" s="148" t="s">
        <v>617</v>
      </c>
    </row>
    <row r="328" spans="1:65" s="2" customFormat="1">
      <c r="A328" s="34"/>
      <c r="B328" s="35"/>
      <c r="C328" s="34"/>
      <c r="D328" s="150" t="s">
        <v>155</v>
      </c>
      <c r="E328" s="34"/>
      <c r="F328" s="151" t="s">
        <v>618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155</v>
      </c>
      <c r="AU328" s="19" t="s">
        <v>79</v>
      </c>
    </row>
    <row r="329" spans="1:65" s="13" customFormat="1">
      <c r="B329" s="155"/>
      <c r="D329" s="156" t="s">
        <v>157</v>
      </c>
      <c r="E329" s="157" t="s">
        <v>3</v>
      </c>
      <c r="F329" s="158" t="s">
        <v>80</v>
      </c>
      <c r="H329" s="159">
        <v>20.800999999999998</v>
      </c>
      <c r="I329" s="160"/>
      <c r="L329" s="155"/>
      <c r="M329" s="161"/>
      <c r="N329" s="162"/>
      <c r="O329" s="162"/>
      <c r="P329" s="162"/>
      <c r="Q329" s="162"/>
      <c r="R329" s="162"/>
      <c r="S329" s="162"/>
      <c r="T329" s="163"/>
      <c r="AT329" s="157" t="s">
        <v>157</v>
      </c>
      <c r="AU329" s="157" t="s">
        <v>79</v>
      </c>
      <c r="AV329" s="13" t="s">
        <v>79</v>
      </c>
      <c r="AW329" s="13" t="s">
        <v>31</v>
      </c>
      <c r="AX329" s="13" t="s">
        <v>77</v>
      </c>
      <c r="AY329" s="157" t="s">
        <v>146</v>
      </c>
    </row>
    <row r="330" spans="1:65" s="2" customFormat="1" ht="33" customHeight="1">
      <c r="A330" s="34"/>
      <c r="B330" s="136"/>
      <c r="C330" s="137" t="s">
        <v>619</v>
      </c>
      <c r="D330" s="137" t="s">
        <v>149</v>
      </c>
      <c r="E330" s="138" t="s">
        <v>620</v>
      </c>
      <c r="F330" s="139" t="s">
        <v>621</v>
      </c>
      <c r="G330" s="140" t="s">
        <v>162</v>
      </c>
      <c r="H330" s="141">
        <v>2.35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2.0000000000000001E-4</v>
      </c>
      <c r="R330" s="146">
        <f>Q330*H330</f>
        <v>4.7000000000000004E-4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186</v>
      </c>
      <c r="AT330" s="148" t="s">
        <v>149</v>
      </c>
      <c r="AU330" s="148" t="s">
        <v>79</v>
      </c>
      <c r="AY330" s="19" t="s">
        <v>146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186</v>
      </c>
      <c r="BM330" s="148" t="s">
        <v>622</v>
      </c>
    </row>
    <row r="331" spans="1:65" s="2" customFormat="1">
      <c r="A331" s="34"/>
      <c r="B331" s="35"/>
      <c r="C331" s="34"/>
      <c r="D331" s="150" t="s">
        <v>155</v>
      </c>
      <c r="E331" s="34"/>
      <c r="F331" s="151" t="s">
        <v>623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155</v>
      </c>
      <c r="AU331" s="19" t="s">
        <v>79</v>
      </c>
    </row>
    <row r="332" spans="1:65" s="13" customFormat="1">
      <c r="B332" s="155"/>
      <c r="D332" s="156" t="s">
        <v>157</v>
      </c>
      <c r="E332" s="157" t="s">
        <v>3</v>
      </c>
      <c r="F332" s="158" t="s">
        <v>624</v>
      </c>
      <c r="H332" s="159">
        <v>2.35</v>
      </c>
      <c r="I332" s="160"/>
      <c r="L332" s="155"/>
      <c r="M332" s="161"/>
      <c r="N332" s="162"/>
      <c r="O332" s="162"/>
      <c r="P332" s="162"/>
      <c r="Q332" s="162"/>
      <c r="R332" s="162"/>
      <c r="S332" s="162"/>
      <c r="T332" s="163"/>
      <c r="AT332" s="157" t="s">
        <v>157</v>
      </c>
      <c r="AU332" s="157" t="s">
        <v>79</v>
      </c>
      <c r="AV332" s="13" t="s">
        <v>79</v>
      </c>
      <c r="AW332" s="13" t="s">
        <v>31</v>
      </c>
      <c r="AX332" s="13" t="s">
        <v>69</v>
      </c>
      <c r="AY332" s="157" t="s">
        <v>146</v>
      </c>
    </row>
    <row r="333" spans="1:65" s="14" customFormat="1">
      <c r="B333" s="164"/>
      <c r="D333" s="156" t="s">
        <v>157</v>
      </c>
      <c r="E333" s="165" t="s">
        <v>3</v>
      </c>
      <c r="F333" s="166" t="s">
        <v>159</v>
      </c>
      <c r="H333" s="167">
        <v>2.35</v>
      </c>
      <c r="I333" s="168"/>
      <c r="L333" s="164"/>
      <c r="M333" s="169"/>
      <c r="N333" s="170"/>
      <c r="O333" s="170"/>
      <c r="P333" s="170"/>
      <c r="Q333" s="170"/>
      <c r="R333" s="170"/>
      <c r="S333" s="170"/>
      <c r="T333" s="171"/>
      <c r="AT333" s="165" t="s">
        <v>157</v>
      </c>
      <c r="AU333" s="165" t="s">
        <v>79</v>
      </c>
      <c r="AV333" s="14" t="s">
        <v>153</v>
      </c>
      <c r="AW333" s="14" t="s">
        <v>31</v>
      </c>
      <c r="AX333" s="14" t="s">
        <v>77</v>
      </c>
      <c r="AY333" s="165" t="s">
        <v>146</v>
      </c>
    </row>
    <row r="334" spans="1:65" s="2" customFormat="1" ht="24.2" customHeight="1">
      <c r="A334" s="34"/>
      <c r="B334" s="136"/>
      <c r="C334" s="179" t="s">
        <v>625</v>
      </c>
      <c r="D334" s="179" t="s">
        <v>396</v>
      </c>
      <c r="E334" s="180" t="s">
        <v>626</v>
      </c>
      <c r="F334" s="181" t="s">
        <v>627</v>
      </c>
      <c r="G334" s="182" t="s">
        <v>162</v>
      </c>
      <c r="H334" s="183">
        <v>2.585</v>
      </c>
      <c r="I334" s="184"/>
      <c r="J334" s="185">
        <f>ROUND(I334*H334,2)</f>
        <v>0</v>
      </c>
      <c r="K334" s="181"/>
      <c r="L334" s="186"/>
      <c r="M334" s="187" t="s">
        <v>3</v>
      </c>
      <c r="N334" s="188" t="s">
        <v>40</v>
      </c>
      <c r="O334" s="55"/>
      <c r="P334" s="146">
        <f>O334*H334</f>
        <v>0</v>
      </c>
      <c r="Q334" s="146">
        <v>2.5999999999999998E-4</v>
      </c>
      <c r="R334" s="146">
        <f>Q334*H334</f>
        <v>6.7209999999999991E-4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337</v>
      </c>
      <c r="AT334" s="148" t="s">
        <v>396</v>
      </c>
      <c r="AU334" s="148" t="s">
        <v>79</v>
      </c>
      <c r="AY334" s="19" t="s">
        <v>146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186</v>
      </c>
      <c r="BM334" s="148" t="s">
        <v>628</v>
      </c>
    </row>
    <row r="335" spans="1:65" s="13" customFormat="1">
      <c r="B335" s="155"/>
      <c r="D335" s="156" t="s">
        <v>157</v>
      </c>
      <c r="F335" s="158" t="s">
        <v>629</v>
      </c>
      <c r="H335" s="159">
        <v>2.585</v>
      </c>
      <c r="I335" s="160"/>
      <c r="L335" s="155"/>
      <c r="M335" s="161"/>
      <c r="N335" s="162"/>
      <c r="O335" s="162"/>
      <c r="P335" s="162"/>
      <c r="Q335" s="162"/>
      <c r="R335" s="162"/>
      <c r="S335" s="162"/>
      <c r="T335" s="163"/>
      <c r="AT335" s="157" t="s">
        <v>157</v>
      </c>
      <c r="AU335" s="157" t="s">
        <v>79</v>
      </c>
      <c r="AV335" s="13" t="s">
        <v>79</v>
      </c>
      <c r="AW335" s="13" t="s">
        <v>4</v>
      </c>
      <c r="AX335" s="13" t="s">
        <v>77</v>
      </c>
      <c r="AY335" s="157" t="s">
        <v>146</v>
      </c>
    </row>
    <row r="336" spans="1:65" s="2" customFormat="1" ht="24.2" customHeight="1">
      <c r="A336" s="34"/>
      <c r="B336" s="136"/>
      <c r="C336" s="137" t="s">
        <v>630</v>
      </c>
      <c r="D336" s="137" t="s">
        <v>149</v>
      </c>
      <c r="E336" s="138" t="s">
        <v>631</v>
      </c>
      <c r="F336" s="139" t="s">
        <v>632</v>
      </c>
      <c r="G336" s="140" t="s">
        <v>162</v>
      </c>
      <c r="H336" s="141">
        <v>21.59</v>
      </c>
      <c r="I336" s="142"/>
      <c r="J336" s="143">
        <f>ROUND(I336*H336,2)</f>
        <v>0</v>
      </c>
      <c r="K336" s="139"/>
      <c r="L336" s="35"/>
      <c r="M336" s="144" t="s">
        <v>3</v>
      </c>
      <c r="N336" s="145" t="s">
        <v>40</v>
      </c>
      <c r="O336" s="55"/>
      <c r="P336" s="146">
        <f>O336*H336</f>
        <v>0</v>
      </c>
      <c r="Q336" s="146">
        <v>9.0000000000000006E-5</v>
      </c>
      <c r="R336" s="146">
        <f>Q336*H336</f>
        <v>1.9431000000000001E-3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186</v>
      </c>
      <c r="AT336" s="148" t="s">
        <v>149</v>
      </c>
      <c r="AU336" s="148" t="s">
        <v>79</v>
      </c>
      <c r="AY336" s="19" t="s">
        <v>146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186</v>
      </c>
      <c r="BM336" s="148" t="s">
        <v>633</v>
      </c>
    </row>
    <row r="337" spans="1:65" s="2" customFormat="1">
      <c r="A337" s="34"/>
      <c r="B337" s="35"/>
      <c r="C337" s="34"/>
      <c r="D337" s="150" t="s">
        <v>155</v>
      </c>
      <c r="E337" s="34"/>
      <c r="F337" s="151" t="s">
        <v>634</v>
      </c>
      <c r="G337" s="34"/>
      <c r="H337" s="34"/>
      <c r="I337" s="152"/>
      <c r="J337" s="34"/>
      <c r="K337" s="34"/>
      <c r="L337" s="35"/>
      <c r="M337" s="153"/>
      <c r="N337" s="154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155</v>
      </c>
      <c r="AU337" s="19" t="s">
        <v>79</v>
      </c>
    </row>
    <row r="338" spans="1:65" s="13" customFormat="1">
      <c r="B338" s="155"/>
      <c r="D338" s="156" t="s">
        <v>157</v>
      </c>
      <c r="E338" s="157" t="s">
        <v>3</v>
      </c>
      <c r="F338" s="158" t="s">
        <v>89</v>
      </c>
      <c r="H338" s="159">
        <v>9.84</v>
      </c>
      <c r="I338" s="160"/>
      <c r="L338" s="155"/>
      <c r="M338" s="161"/>
      <c r="N338" s="162"/>
      <c r="O338" s="162"/>
      <c r="P338" s="162"/>
      <c r="Q338" s="162"/>
      <c r="R338" s="162"/>
      <c r="S338" s="162"/>
      <c r="T338" s="163"/>
      <c r="AT338" s="157" t="s">
        <v>157</v>
      </c>
      <c r="AU338" s="157" t="s">
        <v>79</v>
      </c>
      <c r="AV338" s="13" t="s">
        <v>79</v>
      </c>
      <c r="AW338" s="13" t="s">
        <v>31</v>
      </c>
      <c r="AX338" s="13" t="s">
        <v>69</v>
      </c>
      <c r="AY338" s="157" t="s">
        <v>146</v>
      </c>
    </row>
    <row r="339" spans="1:65" s="13" customFormat="1">
      <c r="B339" s="155"/>
      <c r="D339" s="156" t="s">
        <v>157</v>
      </c>
      <c r="E339" s="157" t="s">
        <v>3</v>
      </c>
      <c r="F339" s="158" t="s">
        <v>635</v>
      </c>
      <c r="H339" s="159">
        <v>11.75</v>
      </c>
      <c r="I339" s="160"/>
      <c r="L339" s="155"/>
      <c r="M339" s="161"/>
      <c r="N339" s="162"/>
      <c r="O339" s="162"/>
      <c r="P339" s="162"/>
      <c r="Q339" s="162"/>
      <c r="R339" s="162"/>
      <c r="S339" s="162"/>
      <c r="T339" s="163"/>
      <c r="AT339" s="157" t="s">
        <v>157</v>
      </c>
      <c r="AU339" s="157" t="s">
        <v>79</v>
      </c>
      <c r="AV339" s="13" t="s">
        <v>79</v>
      </c>
      <c r="AW339" s="13" t="s">
        <v>31</v>
      </c>
      <c r="AX339" s="13" t="s">
        <v>69</v>
      </c>
      <c r="AY339" s="157" t="s">
        <v>146</v>
      </c>
    </row>
    <row r="340" spans="1:65" s="14" customFormat="1">
      <c r="B340" s="164"/>
      <c r="D340" s="156" t="s">
        <v>157</v>
      </c>
      <c r="E340" s="165" t="s">
        <v>3</v>
      </c>
      <c r="F340" s="166" t="s">
        <v>159</v>
      </c>
      <c r="H340" s="167">
        <v>21.59</v>
      </c>
      <c r="I340" s="168"/>
      <c r="L340" s="164"/>
      <c r="M340" s="169"/>
      <c r="N340" s="170"/>
      <c r="O340" s="170"/>
      <c r="P340" s="170"/>
      <c r="Q340" s="170"/>
      <c r="R340" s="170"/>
      <c r="S340" s="170"/>
      <c r="T340" s="171"/>
      <c r="AT340" s="165" t="s">
        <v>157</v>
      </c>
      <c r="AU340" s="165" t="s">
        <v>79</v>
      </c>
      <c r="AV340" s="14" t="s">
        <v>153</v>
      </c>
      <c r="AW340" s="14" t="s">
        <v>31</v>
      </c>
      <c r="AX340" s="14" t="s">
        <v>77</v>
      </c>
      <c r="AY340" s="165" t="s">
        <v>146</v>
      </c>
    </row>
    <row r="341" spans="1:65" s="2" customFormat="1" ht="24.2" customHeight="1">
      <c r="A341" s="34"/>
      <c r="B341" s="136"/>
      <c r="C341" s="137" t="s">
        <v>636</v>
      </c>
      <c r="D341" s="137" t="s">
        <v>149</v>
      </c>
      <c r="E341" s="138" t="s">
        <v>637</v>
      </c>
      <c r="F341" s="139" t="s">
        <v>638</v>
      </c>
      <c r="G341" s="140" t="s">
        <v>185</v>
      </c>
      <c r="H341" s="141">
        <v>6</v>
      </c>
      <c r="I341" s="142"/>
      <c r="J341" s="143">
        <f>ROUND(I341*H341,2)</f>
        <v>0</v>
      </c>
      <c r="K341" s="139"/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186</v>
      </c>
      <c r="AT341" s="148" t="s">
        <v>149</v>
      </c>
      <c r="AU341" s="148" t="s">
        <v>79</v>
      </c>
      <c r="AY341" s="19" t="s">
        <v>146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186</v>
      </c>
      <c r="BM341" s="148" t="s">
        <v>639</v>
      </c>
    </row>
    <row r="342" spans="1:65" s="2" customFormat="1">
      <c r="A342" s="34"/>
      <c r="B342" s="35"/>
      <c r="C342" s="34"/>
      <c r="D342" s="150" t="s">
        <v>155</v>
      </c>
      <c r="E342" s="34"/>
      <c r="F342" s="151" t="s">
        <v>640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155</v>
      </c>
      <c r="AU342" s="19" t="s">
        <v>79</v>
      </c>
    </row>
    <row r="343" spans="1:65" s="13" customFormat="1">
      <c r="B343" s="155"/>
      <c r="D343" s="156" t="s">
        <v>157</v>
      </c>
      <c r="E343" s="157" t="s">
        <v>3</v>
      </c>
      <c r="F343" s="158" t="s">
        <v>641</v>
      </c>
      <c r="H343" s="159">
        <v>4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157</v>
      </c>
      <c r="AU343" s="157" t="s">
        <v>79</v>
      </c>
      <c r="AV343" s="13" t="s">
        <v>79</v>
      </c>
      <c r="AW343" s="13" t="s">
        <v>31</v>
      </c>
      <c r="AX343" s="13" t="s">
        <v>69</v>
      </c>
      <c r="AY343" s="157" t="s">
        <v>146</v>
      </c>
    </row>
    <row r="344" spans="1:65" s="13" customFormat="1">
      <c r="B344" s="155"/>
      <c r="D344" s="156" t="s">
        <v>157</v>
      </c>
      <c r="E344" s="157" t="s">
        <v>3</v>
      </c>
      <c r="F344" s="158" t="s">
        <v>642</v>
      </c>
      <c r="H344" s="159">
        <v>2</v>
      </c>
      <c r="I344" s="160"/>
      <c r="L344" s="155"/>
      <c r="M344" s="161"/>
      <c r="N344" s="162"/>
      <c r="O344" s="162"/>
      <c r="P344" s="162"/>
      <c r="Q344" s="162"/>
      <c r="R344" s="162"/>
      <c r="S344" s="162"/>
      <c r="T344" s="163"/>
      <c r="AT344" s="157" t="s">
        <v>157</v>
      </c>
      <c r="AU344" s="157" t="s">
        <v>79</v>
      </c>
      <c r="AV344" s="13" t="s">
        <v>79</v>
      </c>
      <c r="AW344" s="13" t="s">
        <v>31</v>
      </c>
      <c r="AX344" s="13" t="s">
        <v>69</v>
      </c>
      <c r="AY344" s="157" t="s">
        <v>146</v>
      </c>
    </row>
    <row r="345" spans="1:65" s="14" customFormat="1">
      <c r="B345" s="164"/>
      <c r="D345" s="156" t="s">
        <v>157</v>
      </c>
      <c r="E345" s="165" t="s">
        <v>3</v>
      </c>
      <c r="F345" s="166" t="s">
        <v>159</v>
      </c>
      <c r="H345" s="167">
        <v>6</v>
      </c>
      <c r="I345" s="168"/>
      <c r="L345" s="164"/>
      <c r="M345" s="169"/>
      <c r="N345" s="170"/>
      <c r="O345" s="170"/>
      <c r="P345" s="170"/>
      <c r="Q345" s="170"/>
      <c r="R345" s="170"/>
      <c r="S345" s="170"/>
      <c r="T345" s="171"/>
      <c r="AT345" s="165" t="s">
        <v>157</v>
      </c>
      <c r="AU345" s="165" t="s">
        <v>79</v>
      </c>
      <c r="AV345" s="14" t="s">
        <v>153</v>
      </c>
      <c r="AW345" s="14" t="s">
        <v>31</v>
      </c>
      <c r="AX345" s="14" t="s">
        <v>77</v>
      </c>
      <c r="AY345" s="165" t="s">
        <v>146</v>
      </c>
    </row>
    <row r="346" spans="1:65" s="2" customFormat="1" ht="24.2" customHeight="1">
      <c r="A346" s="34"/>
      <c r="B346" s="136"/>
      <c r="C346" s="137" t="s">
        <v>643</v>
      </c>
      <c r="D346" s="137" t="s">
        <v>149</v>
      </c>
      <c r="E346" s="138" t="s">
        <v>644</v>
      </c>
      <c r="F346" s="139" t="s">
        <v>645</v>
      </c>
      <c r="G346" s="140" t="s">
        <v>162</v>
      </c>
      <c r="H346" s="141">
        <v>2.35</v>
      </c>
      <c r="I346" s="142"/>
      <c r="J346" s="143">
        <f>ROUND(I346*H346,2)</f>
        <v>0</v>
      </c>
      <c r="K346" s="139"/>
      <c r="L346" s="35"/>
      <c r="M346" s="144" t="s">
        <v>3</v>
      </c>
      <c r="N346" s="145" t="s">
        <v>40</v>
      </c>
      <c r="O346" s="55"/>
      <c r="P346" s="146">
        <f>O346*H346</f>
        <v>0</v>
      </c>
      <c r="Q346" s="146">
        <v>9.5200000000000005E-4</v>
      </c>
      <c r="R346" s="146">
        <f>Q346*H346</f>
        <v>2.2372000000000004E-3</v>
      </c>
      <c r="S346" s="146">
        <v>0</v>
      </c>
      <c r="T346" s="14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48" t="s">
        <v>186</v>
      </c>
      <c r="AT346" s="148" t="s">
        <v>149</v>
      </c>
      <c r="AU346" s="148" t="s">
        <v>79</v>
      </c>
      <c r="AY346" s="19" t="s">
        <v>146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9" t="s">
        <v>77</v>
      </c>
      <c r="BK346" s="149">
        <f>ROUND(I346*H346,2)</f>
        <v>0</v>
      </c>
      <c r="BL346" s="19" t="s">
        <v>186</v>
      </c>
      <c r="BM346" s="148" t="s">
        <v>646</v>
      </c>
    </row>
    <row r="347" spans="1:65" s="2" customFormat="1">
      <c r="A347" s="34"/>
      <c r="B347" s="35"/>
      <c r="C347" s="34"/>
      <c r="D347" s="150" t="s">
        <v>155</v>
      </c>
      <c r="E347" s="34"/>
      <c r="F347" s="151" t="s">
        <v>647</v>
      </c>
      <c r="G347" s="34"/>
      <c r="H347" s="34"/>
      <c r="I347" s="152"/>
      <c r="J347" s="34"/>
      <c r="K347" s="34"/>
      <c r="L347" s="35"/>
      <c r="M347" s="153"/>
      <c r="N347" s="154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155</v>
      </c>
      <c r="AU347" s="19" t="s">
        <v>79</v>
      </c>
    </row>
    <row r="348" spans="1:65" s="13" customFormat="1">
      <c r="B348" s="155"/>
      <c r="D348" s="156" t="s">
        <v>157</v>
      </c>
      <c r="E348" s="157" t="s">
        <v>3</v>
      </c>
      <c r="F348" s="158" t="s">
        <v>624</v>
      </c>
      <c r="H348" s="159">
        <v>2.35</v>
      </c>
      <c r="I348" s="160"/>
      <c r="L348" s="155"/>
      <c r="M348" s="161"/>
      <c r="N348" s="162"/>
      <c r="O348" s="162"/>
      <c r="P348" s="162"/>
      <c r="Q348" s="162"/>
      <c r="R348" s="162"/>
      <c r="S348" s="162"/>
      <c r="T348" s="163"/>
      <c r="AT348" s="157" t="s">
        <v>157</v>
      </c>
      <c r="AU348" s="157" t="s">
        <v>79</v>
      </c>
      <c r="AV348" s="13" t="s">
        <v>79</v>
      </c>
      <c r="AW348" s="13" t="s">
        <v>31</v>
      </c>
      <c r="AX348" s="13" t="s">
        <v>77</v>
      </c>
      <c r="AY348" s="157" t="s">
        <v>146</v>
      </c>
    </row>
    <row r="349" spans="1:65" s="2" customFormat="1" ht="24.2" customHeight="1">
      <c r="A349" s="34"/>
      <c r="B349" s="136"/>
      <c r="C349" s="179" t="s">
        <v>648</v>
      </c>
      <c r="D349" s="179" t="s">
        <v>396</v>
      </c>
      <c r="E349" s="180" t="s">
        <v>610</v>
      </c>
      <c r="F349" s="181" t="s">
        <v>611</v>
      </c>
      <c r="G349" s="182" t="s">
        <v>82</v>
      </c>
      <c r="H349" s="183">
        <v>0.70499999999999996</v>
      </c>
      <c r="I349" s="184"/>
      <c r="J349" s="185">
        <f>ROUND(I349*H349,2)</f>
        <v>0</v>
      </c>
      <c r="K349" s="181"/>
      <c r="L349" s="186"/>
      <c r="M349" s="187" t="s">
        <v>3</v>
      </c>
      <c r="N349" s="188" t="s">
        <v>40</v>
      </c>
      <c r="O349" s="55"/>
      <c r="P349" s="146">
        <f>O349*H349</f>
        <v>0</v>
      </c>
      <c r="Q349" s="146">
        <v>1.9E-2</v>
      </c>
      <c r="R349" s="146">
        <f>Q349*H349</f>
        <v>1.3394999999999999E-2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337</v>
      </c>
      <c r="AT349" s="148" t="s">
        <v>396</v>
      </c>
      <c r="AU349" s="148" t="s">
        <v>79</v>
      </c>
      <c r="AY349" s="19" t="s">
        <v>146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186</v>
      </c>
      <c r="BM349" s="148" t="s">
        <v>649</v>
      </c>
    </row>
    <row r="350" spans="1:65" s="13" customFormat="1">
      <c r="B350" s="155"/>
      <c r="D350" s="156" t="s">
        <v>157</v>
      </c>
      <c r="F350" s="158" t="s">
        <v>650</v>
      </c>
      <c r="H350" s="159">
        <v>0.70499999999999996</v>
      </c>
      <c r="I350" s="160"/>
      <c r="L350" s="155"/>
      <c r="M350" s="161"/>
      <c r="N350" s="162"/>
      <c r="O350" s="162"/>
      <c r="P350" s="162"/>
      <c r="Q350" s="162"/>
      <c r="R350" s="162"/>
      <c r="S350" s="162"/>
      <c r="T350" s="163"/>
      <c r="AT350" s="157" t="s">
        <v>157</v>
      </c>
      <c r="AU350" s="157" t="s">
        <v>79</v>
      </c>
      <c r="AV350" s="13" t="s">
        <v>79</v>
      </c>
      <c r="AW350" s="13" t="s">
        <v>4</v>
      </c>
      <c r="AX350" s="13" t="s">
        <v>77</v>
      </c>
      <c r="AY350" s="157" t="s">
        <v>146</v>
      </c>
    </row>
    <row r="351" spans="1:65" s="2" customFormat="1" ht="49.15" customHeight="1">
      <c r="A351" s="34"/>
      <c r="B351" s="136"/>
      <c r="C351" s="137" t="s">
        <v>651</v>
      </c>
      <c r="D351" s="137" t="s">
        <v>149</v>
      </c>
      <c r="E351" s="138" t="s">
        <v>652</v>
      </c>
      <c r="F351" s="139" t="s">
        <v>653</v>
      </c>
      <c r="G351" s="140" t="s">
        <v>257</v>
      </c>
      <c r="H351" s="141">
        <v>0.64900000000000002</v>
      </c>
      <c r="I351" s="142"/>
      <c r="J351" s="143">
        <f>ROUND(I351*H351,2)</f>
        <v>0</v>
      </c>
      <c r="K351" s="139"/>
      <c r="L351" s="35"/>
      <c r="M351" s="144" t="s">
        <v>3</v>
      </c>
      <c r="N351" s="145" t="s">
        <v>40</v>
      </c>
      <c r="O351" s="55"/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48" t="s">
        <v>186</v>
      </c>
      <c r="AT351" s="148" t="s">
        <v>149</v>
      </c>
      <c r="AU351" s="148" t="s">
        <v>79</v>
      </c>
      <c r="AY351" s="19" t="s">
        <v>146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9" t="s">
        <v>77</v>
      </c>
      <c r="BK351" s="149">
        <f>ROUND(I351*H351,2)</f>
        <v>0</v>
      </c>
      <c r="BL351" s="19" t="s">
        <v>186</v>
      </c>
      <c r="BM351" s="148" t="s">
        <v>654</v>
      </c>
    </row>
    <row r="352" spans="1:65" s="2" customFormat="1">
      <c r="A352" s="34"/>
      <c r="B352" s="35"/>
      <c r="C352" s="34"/>
      <c r="D352" s="150" t="s">
        <v>155</v>
      </c>
      <c r="E352" s="34"/>
      <c r="F352" s="151" t="s">
        <v>655</v>
      </c>
      <c r="G352" s="34"/>
      <c r="H352" s="34"/>
      <c r="I352" s="152"/>
      <c r="J352" s="34"/>
      <c r="K352" s="34"/>
      <c r="L352" s="35"/>
      <c r="M352" s="153"/>
      <c r="N352" s="154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155</v>
      </c>
      <c r="AU352" s="19" t="s">
        <v>79</v>
      </c>
    </row>
    <row r="353" spans="1:65" s="12" customFormat="1" ht="22.9" customHeight="1">
      <c r="B353" s="123"/>
      <c r="D353" s="124" t="s">
        <v>68</v>
      </c>
      <c r="E353" s="134" t="s">
        <v>656</v>
      </c>
      <c r="F353" s="134" t="s">
        <v>657</v>
      </c>
      <c r="I353" s="126"/>
      <c r="J353" s="135">
        <f>BK353</f>
        <v>0</v>
      </c>
      <c r="L353" s="123"/>
      <c r="M353" s="128"/>
      <c r="N353" s="129"/>
      <c r="O353" s="129"/>
      <c r="P353" s="130">
        <f>SUM(P354:P363)</f>
        <v>0</v>
      </c>
      <c r="Q353" s="129"/>
      <c r="R353" s="130">
        <f>SUM(R354:R363)</f>
        <v>6.1006000000000005E-4</v>
      </c>
      <c r="S353" s="129"/>
      <c r="T353" s="131">
        <f>SUM(T354:T363)</f>
        <v>0</v>
      </c>
      <c r="AR353" s="124" t="s">
        <v>79</v>
      </c>
      <c r="AT353" s="132" t="s">
        <v>68</v>
      </c>
      <c r="AU353" s="132" t="s">
        <v>77</v>
      </c>
      <c r="AY353" s="124" t="s">
        <v>146</v>
      </c>
      <c r="BK353" s="133">
        <f>SUM(BK354:BK363)</f>
        <v>0</v>
      </c>
    </row>
    <row r="354" spans="1:65" s="2" customFormat="1" ht="24.2" customHeight="1">
      <c r="A354" s="34"/>
      <c r="B354" s="136"/>
      <c r="C354" s="137" t="s">
        <v>658</v>
      </c>
      <c r="D354" s="137" t="s">
        <v>149</v>
      </c>
      <c r="E354" s="138" t="s">
        <v>659</v>
      </c>
      <c r="F354" s="139" t="s">
        <v>660</v>
      </c>
      <c r="G354" s="140" t="s">
        <v>82</v>
      </c>
      <c r="H354" s="141">
        <v>1.298</v>
      </c>
      <c r="I354" s="142"/>
      <c r="J354" s="143">
        <f>ROUND(I354*H354,2)</f>
        <v>0</v>
      </c>
      <c r="K354" s="139"/>
      <c r="L354" s="35"/>
      <c r="M354" s="144" t="s">
        <v>3</v>
      </c>
      <c r="N354" s="145" t="s">
        <v>40</v>
      </c>
      <c r="O354" s="55"/>
      <c r="P354" s="146">
        <f>O354*H354</f>
        <v>0</v>
      </c>
      <c r="Q354" s="146">
        <v>6.0000000000000002E-5</v>
      </c>
      <c r="R354" s="146">
        <f>Q354*H354</f>
        <v>7.7880000000000007E-5</v>
      </c>
      <c r="S354" s="146">
        <v>0</v>
      </c>
      <c r="T354" s="14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48" t="s">
        <v>186</v>
      </c>
      <c r="AT354" s="148" t="s">
        <v>149</v>
      </c>
      <c r="AU354" s="148" t="s">
        <v>79</v>
      </c>
      <c r="AY354" s="19" t="s">
        <v>146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9" t="s">
        <v>77</v>
      </c>
      <c r="BK354" s="149">
        <f>ROUND(I354*H354,2)</f>
        <v>0</v>
      </c>
      <c r="BL354" s="19" t="s">
        <v>186</v>
      </c>
      <c r="BM354" s="148" t="s">
        <v>661</v>
      </c>
    </row>
    <row r="355" spans="1:65" s="2" customFormat="1">
      <c r="A355" s="34"/>
      <c r="B355" s="35"/>
      <c r="C355" s="34"/>
      <c r="D355" s="150" t="s">
        <v>155</v>
      </c>
      <c r="E355" s="34"/>
      <c r="F355" s="151" t="s">
        <v>662</v>
      </c>
      <c r="G355" s="34"/>
      <c r="H355" s="34"/>
      <c r="I355" s="152"/>
      <c r="J355" s="34"/>
      <c r="K355" s="34"/>
      <c r="L355" s="35"/>
      <c r="M355" s="153"/>
      <c r="N355" s="154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155</v>
      </c>
      <c r="AU355" s="19" t="s">
        <v>79</v>
      </c>
    </row>
    <row r="356" spans="1:65" s="13" customFormat="1">
      <c r="B356" s="155"/>
      <c r="D356" s="156" t="s">
        <v>157</v>
      </c>
      <c r="E356" s="157" t="s">
        <v>3</v>
      </c>
      <c r="F356" s="158" t="s">
        <v>663</v>
      </c>
      <c r="H356" s="159">
        <v>1.298</v>
      </c>
      <c r="I356" s="160"/>
      <c r="L356" s="155"/>
      <c r="M356" s="161"/>
      <c r="N356" s="162"/>
      <c r="O356" s="162"/>
      <c r="P356" s="162"/>
      <c r="Q356" s="162"/>
      <c r="R356" s="162"/>
      <c r="S356" s="162"/>
      <c r="T356" s="163"/>
      <c r="AT356" s="157" t="s">
        <v>157</v>
      </c>
      <c r="AU356" s="157" t="s">
        <v>79</v>
      </c>
      <c r="AV356" s="13" t="s">
        <v>79</v>
      </c>
      <c r="AW356" s="13" t="s">
        <v>31</v>
      </c>
      <c r="AX356" s="13" t="s">
        <v>77</v>
      </c>
      <c r="AY356" s="157" t="s">
        <v>146</v>
      </c>
    </row>
    <row r="357" spans="1:65" s="2" customFormat="1" ht="37.9" customHeight="1">
      <c r="A357" s="34"/>
      <c r="B357" s="136"/>
      <c r="C357" s="137" t="s">
        <v>664</v>
      </c>
      <c r="D357" s="137" t="s">
        <v>149</v>
      </c>
      <c r="E357" s="138" t="s">
        <v>665</v>
      </c>
      <c r="F357" s="139" t="s">
        <v>666</v>
      </c>
      <c r="G357" s="140" t="s">
        <v>82</v>
      </c>
      <c r="H357" s="141">
        <v>1.298</v>
      </c>
      <c r="I357" s="142"/>
      <c r="J357" s="143">
        <f>ROUND(I357*H357,2)</f>
        <v>0</v>
      </c>
      <c r="K357" s="139"/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6.9999999999999994E-5</v>
      </c>
      <c r="R357" s="146">
        <f>Q357*H357</f>
        <v>9.0859999999999994E-5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186</v>
      </c>
      <c r="AT357" s="148" t="s">
        <v>149</v>
      </c>
      <c r="AU357" s="148" t="s">
        <v>79</v>
      </c>
      <c r="AY357" s="19" t="s">
        <v>146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186</v>
      </c>
      <c r="BM357" s="148" t="s">
        <v>667</v>
      </c>
    </row>
    <row r="358" spans="1:65" s="2" customFormat="1">
      <c r="A358" s="34"/>
      <c r="B358" s="35"/>
      <c r="C358" s="34"/>
      <c r="D358" s="150" t="s">
        <v>155</v>
      </c>
      <c r="E358" s="34"/>
      <c r="F358" s="151" t="s">
        <v>668</v>
      </c>
      <c r="G358" s="34"/>
      <c r="H358" s="34"/>
      <c r="I358" s="152"/>
      <c r="J358" s="34"/>
      <c r="K358" s="34"/>
      <c r="L358" s="35"/>
      <c r="M358" s="153"/>
      <c r="N358" s="154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155</v>
      </c>
      <c r="AU358" s="19" t="s">
        <v>79</v>
      </c>
    </row>
    <row r="359" spans="1:65" s="13" customFormat="1">
      <c r="B359" s="155"/>
      <c r="D359" s="156" t="s">
        <v>157</v>
      </c>
      <c r="E359" s="157" t="s">
        <v>3</v>
      </c>
      <c r="F359" s="158" t="s">
        <v>663</v>
      </c>
      <c r="H359" s="159">
        <v>1.298</v>
      </c>
      <c r="I359" s="160"/>
      <c r="L359" s="155"/>
      <c r="M359" s="161"/>
      <c r="N359" s="162"/>
      <c r="O359" s="162"/>
      <c r="P359" s="162"/>
      <c r="Q359" s="162"/>
      <c r="R359" s="162"/>
      <c r="S359" s="162"/>
      <c r="T359" s="163"/>
      <c r="AT359" s="157" t="s">
        <v>157</v>
      </c>
      <c r="AU359" s="157" t="s">
        <v>79</v>
      </c>
      <c r="AV359" s="13" t="s">
        <v>79</v>
      </c>
      <c r="AW359" s="13" t="s">
        <v>31</v>
      </c>
      <c r="AX359" s="13" t="s">
        <v>77</v>
      </c>
      <c r="AY359" s="157" t="s">
        <v>146</v>
      </c>
    </row>
    <row r="360" spans="1:65" s="2" customFormat="1" ht="24.2" customHeight="1">
      <c r="A360" s="34"/>
      <c r="B360" s="136"/>
      <c r="C360" s="137" t="s">
        <v>669</v>
      </c>
      <c r="D360" s="137" t="s">
        <v>149</v>
      </c>
      <c r="E360" s="138" t="s">
        <v>670</v>
      </c>
      <c r="F360" s="139" t="s">
        <v>671</v>
      </c>
      <c r="G360" s="140" t="s">
        <v>82</v>
      </c>
      <c r="H360" s="141">
        <v>1.298</v>
      </c>
      <c r="I360" s="142"/>
      <c r="J360" s="143">
        <f>ROUND(I360*H360,2)</f>
        <v>0</v>
      </c>
      <c r="K360" s="139"/>
      <c r="L360" s="35"/>
      <c r="M360" s="144" t="s">
        <v>3</v>
      </c>
      <c r="N360" s="145" t="s">
        <v>40</v>
      </c>
      <c r="O360" s="55"/>
      <c r="P360" s="146">
        <f>O360*H360</f>
        <v>0</v>
      </c>
      <c r="Q360" s="146">
        <v>1.7000000000000001E-4</v>
      </c>
      <c r="R360" s="146">
        <f>Q360*H360</f>
        <v>2.2066000000000002E-4</v>
      </c>
      <c r="S360" s="146">
        <v>0</v>
      </c>
      <c r="T360" s="147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48" t="s">
        <v>186</v>
      </c>
      <c r="AT360" s="148" t="s">
        <v>149</v>
      </c>
      <c r="AU360" s="148" t="s">
        <v>79</v>
      </c>
      <c r="AY360" s="19" t="s">
        <v>146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9" t="s">
        <v>77</v>
      </c>
      <c r="BK360" s="149">
        <f>ROUND(I360*H360,2)</f>
        <v>0</v>
      </c>
      <c r="BL360" s="19" t="s">
        <v>186</v>
      </c>
      <c r="BM360" s="148" t="s">
        <v>672</v>
      </c>
    </row>
    <row r="361" spans="1:65" s="2" customFormat="1">
      <c r="A361" s="34"/>
      <c r="B361" s="35"/>
      <c r="C361" s="34"/>
      <c r="D361" s="150" t="s">
        <v>155</v>
      </c>
      <c r="E361" s="34"/>
      <c r="F361" s="151" t="s">
        <v>673</v>
      </c>
      <c r="G361" s="34"/>
      <c r="H361" s="34"/>
      <c r="I361" s="152"/>
      <c r="J361" s="34"/>
      <c r="K361" s="34"/>
      <c r="L361" s="35"/>
      <c r="M361" s="153"/>
      <c r="N361" s="154"/>
      <c r="O361" s="55"/>
      <c r="P361" s="55"/>
      <c r="Q361" s="55"/>
      <c r="R361" s="55"/>
      <c r="S361" s="55"/>
      <c r="T361" s="56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9" t="s">
        <v>155</v>
      </c>
      <c r="AU361" s="19" t="s">
        <v>79</v>
      </c>
    </row>
    <row r="362" spans="1:65" s="2" customFormat="1" ht="24.2" customHeight="1">
      <c r="A362" s="34"/>
      <c r="B362" s="136"/>
      <c r="C362" s="137" t="s">
        <v>303</v>
      </c>
      <c r="D362" s="137" t="s">
        <v>149</v>
      </c>
      <c r="E362" s="138" t="s">
        <v>674</v>
      </c>
      <c r="F362" s="139" t="s">
        <v>675</v>
      </c>
      <c r="G362" s="140" t="s">
        <v>82</v>
      </c>
      <c r="H362" s="141">
        <v>1.298</v>
      </c>
      <c r="I362" s="142"/>
      <c r="J362" s="143">
        <f>ROUND(I362*H362,2)</f>
        <v>0</v>
      </c>
      <c r="K362" s="139"/>
      <c r="L362" s="35"/>
      <c r="M362" s="144" t="s">
        <v>3</v>
      </c>
      <c r="N362" s="145" t="s">
        <v>40</v>
      </c>
      <c r="O362" s="55"/>
      <c r="P362" s="146">
        <f>O362*H362</f>
        <v>0</v>
      </c>
      <c r="Q362" s="146">
        <v>1.7000000000000001E-4</v>
      </c>
      <c r="R362" s="146">
        <f>Q362*H362</f>
        <v>2.2066000000000002E-4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186</v>
      </c>
      <c r="AT362" s="148" t="s">
        <v>149</v>
      </c>
      <c r="AU362" s="148" t="s">
        <v>79</v>
      </c>
      <c r="AY362" s="19" t="s">
        <v>146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186</v>
      </c>
      <c r="BM362" s="148" t="s">
        <v>676</v>
      </c>
    </row>
    <row r="363" spans="1:65" s="2" customFormat="1">
      <c r="A363" s="34"/>
      <c r="B363" s="35"/>
      <c r="C363" s="34"/>
      <c r="D363" s="150" t="s">
        <v>155</v>
      </c>
      <c r="E363" s="34"/>
      <c r="F363" s="151" t="s">
        <v>677</v>
      </c>
      <c r="G363" s="34"/>
      <c r="H363" s="34"/>
      <c r="I363" s="152"/>
      <c r="J363" s="34"/>
      <c r="K363" s="34"/>
      <c r="L363" s="35"/>
      <c r="M363" s="153"/>
      <c r="N363" s="154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155</v>
      </c>
      <c r="AU363" s="19" t="s">
        <v>79</v>
      </c>
    </row>
    <row r="364" spans="1:65" s="12" customFormat="1" ht="25.9" customHeight="1">
      <c r="B364" s="123"/>
      <c r="D364" s="124" t="s">
        <v>68</v>
      </c>
      <c r="E364" s="125" t="s">
        <v>396</v>
      </c>
      <c r="F364" s="125" t="s">
        <v>678</v>
      </c>
      <c r="I364" s="126"/>
      <c r="J364" s="127">
        <f>BK364</f>
        <v>0</v>
      </c>
      <c r="L364" s="123"/>
      <c r="M364" s="128"/>
      <c r="N364" s="129"/>
      <c r="O364" s="129"/>
      <c r="P364" s="130">
        <f>P365</f>
        <v>0</v>
      </c>
      <c r="Q364" s="129"/>
      <c r="R364" s="130">
        <f>R365</f>
        <v>3.8830000000000002E-3</v>
      </c>
      <c r="S364" s="129"/>
      <c r="T364" s="131">
        <f>T365</f>
        <v>0</v>
      </c>
      <c r="AR364" s="124" t="s">
        <v>84</v>
      </c>
      <c r="AT364" s="132" t="s">
        <v>68</v>
      </c>
      <c r="AU364" s="132" t="s">
        <v>69</v>
      </c>
      <c r="AY364" s="124" t="s">
        <v>146</v>
      </c>
      <c r="BK364" s="133">
        <f>BK365</f>
        <v>0</v>
      </c>
    </row>
    <row r="365" spans="1:65" s="12" customFormat="1" ht="22.9" customHeight="1">
      <c r="B365" s="123"/>
      <c r="D365" s="124" t="s">
        <v>68</v>
      </c>
      <c r="E365" s="134" t="s">
        <v>679</v>
      </c>
      <c r="F365" s="134" t="s">
        <v>680</v>
      </c>
      <c r="I365" s="126"/>
      <c r="J365" s="135">
        <f>BK365</f>
        <v>0</v>
      </c>
      <c r="L365" s="123"/>
      <c r="M365" s="128"/>
      <c r="N365" s="129"/>
      <c r="O365" s="129"/>
      <c r="P365" s="130">
        <f>P366+SUM(P367:P370)+P377+P382+P388+P398</f>
        <v>0</v>
      </c>
      <c r="Q365" s="129"/>
      <c r="R365" s="130">
        <f>R366+SUM(R367:R370)+R377+R382+R388+R398</f>
        <v>3.8830000000000002E-3</v>
      </c>
      <c r="S365" s="129"/>
      <c r="T365" s="131">
        <f>T366+SUM(T367:T370)+T377+T382+T388+T398</f>
        <v>0</v>
      </c>
      <c r="AR365" s="124" t="s">
        <v>84</v>
      </c>
      <c r="AT365" s="132" t="s">
        <v>68</v>
      </c>
      <c r="AU365" s="132" t="s">
        <v>77</v>
      </c>
      <c r="AY365" s="124" t="s">
        <v>146</v>
      </c>
      <c r="BK365" s="133">
        <f>BK366+SUM(BK367:BK370)+BK377+BK382+BK388+BK398</f>
        <v>0</v>
      </c>
    </row>
    <row r="366" spans="1:65" s="2" customFormat="1" ht="44.25" customHeight="1">
      <c r="A366" s="34"/>
      <c r="B366" s="136"/>
      <c r="C366" s="137" t="s">
        <v>681</v>
      </c>
      <c r="D366" s="137" t="s">
        <v>149</v>
      </c>
      <c r="E366" s="138" t="s">
        <v>682</v>
      </c>
      <c r="F366" s="139" t="s">
        <v>683</v>
      </c>
      <c r="G366" s="140" t="s">
        <v>185</v>
      </c>
      <c r="H366" s="141">
        <v>1</v>
      </c>
      <c r="I366" s="142"/>
      <c r="J366" s="143">
        <f>ROUND(I366*H366,2)</f>
        <v>0</v>
      </c>
      <c r="K366" s="139"/>
      <c r="L366" s="35"/>
      <c r="M366" s="144" t="s">
        <v>3</v>
      </c>
      <c r="N366" s="145" t="s">
        <v>40</v>
      </c>
      <c r="O366" s="55"/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48" t="s">
        <v>186</v>
      </c>
      <c r="AT366" s="148" t="s">
        <v>149</v>
      </c>
      <c r="AU366" s="148" t="s">
        <v>79</v>
      </c>
      <c r="AY366" s="19" t="s">
        <v>146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9" t="s">
        <v>77</v>
      </c>
      <c r="BK366" s="149">
        <f>ROUND(I366*H366,2)</f>
        <v>0</v>
      </c>
      <c r="BL366" s="19" t="s">
        <v>186</v>
      </c>
      <c r="BM366" s="148" t="s">
        <v>684</v>
      </c>
    </row>
    <row r="367" spans="1:65" s="2" customFormat="1">
      <c r="A367" s="34"/>
      <c r="B367" s="35"/>
      <c r="C367" s="34"/>
      <c r="D367" s="150" t="s">
        <v>155</v>
      </c>
      <c r="E367" s="34"/>
      <c r="F367" s="151" t="s">
        <v>685</v>
      </c>
      <c r="G367" s="34"/>
      <c r="H367" s="34"/>
      <c r="I367" s="152"/>
      <c r="J367" s="34"/>
      <c r="K367" s="34"/>
      <c r="L367" s="35"/>
      <c r="M367" s="153"/>
      <c r="N367" s="154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155</v>
      </c>
      <c r="AU367" s="19" t="s">
        <v>79</v>
      </c>
    </row>
    <row r="368" spans="1:65" s="2" customFormat="1" ht="49.15" customHeight="1">
      <c r="A368" s="34"/>
      <c r="B368" s="136"/>
      <c r="C368" s="137" t="s">
        <v>686</v>
      </c>
      <c r="D368" s="137" t="s">
        <v>149</v>
      </c>
      <c r="E368" s="138" t="s">
        <v>687</v>
      </c>
      <c r="F368" s="139" t="s">
        <v>688</v>
      </c>
      <c r="G368" s="140" t="s">
        <v>257</v>
      </c>
      <c r="H368" s="141">
        <v>0.01</v>
      </c>
      <c r="I368" s="142"/>
      <c r="J368" s="143">
        <f>ROUND(I368*H368,2)</f>
        <v>0</v>
      </c>
      <c r="K368" s="139"/>
      <c r="L368" s="35"/>
      <c r="M368" s="144" t="s">
        <v>3</v>
      </c>
      <c r="N368" s="145" t="s">
        <v>40</v>
      </c>
      <c r="O368" s="55"/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48" t="s">
        <v>186</v>
      </c>
      <c r="AT368" s="148" t="s">
        <v>149</v>
      </c>
      <c r="AU368" s="148" t="s">
        <v>79</v>
      </c>
      <c r="AY368" s="19" t="s">
        <v>146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9" t="s">
        <v>77</v>
      </c>
      <c r="BK368" s="149">
        <f>ROUND(I368*H368,2)</f>
        <v>0</v>
      </c>
      <c r="BL368" s="19" t="s">
        <v>186</v>
      </c>
      <c r="BM368" s="148" t="s">
        <v>689</v>
      </c>
    </row>
    <row r="369" spans="1:65" s="2" customFormat="1">
      <c r="A369" s="34"/>
      <c r="B369" s="35"/>
      <c r="C369" s="34"/>
      <c r="D369" s="150" t="s">
        <v>155</v>
      </c>
      <c r="E369" s="34"/>
      <c r="F369" s="151" t="s">
        <v>690</v>
      </c>
      <c r="G369" s="34"/>
      <c r="H369" s="34"/>
      <c r="I369" s="152"/>
      <c r="J369" s="34"/>
      <c r="K369" s="34"/>
      <c r="L369" s="35"/>
      <c r="M369" s="153"/>
      <c r="N369" s="154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155</v>
      </c>
      <c r="AU369" s="19" t="s">
        <v>79</v>
      </c>
    </row>
    <row r="370" spans="1:65" s="12" customFormat="1" ht="20.85" customHeight="1">
      <c r="B370" s="123"/>
      <c r="D370" s="124" t="s">
        <v>68</v>
      </c>
      <c r="E370" s="134" t="s">
        <v>691</v>
      </c>
      <c r="F370" s="134" t="s">
        <v>692</v>
      </c>
      <c r="I370" s="126"/>
      <c r="J370" s="135">
        <f>BK370</f>
        <v>0</v>
      </c>
      <c r="L370" s="123"/>
      <c r="M370" s="128"/>
      <c r="N370" s="129"/>
      <c r="O370" s="129"/>
      <c r="P370" s="130">
        <f>SUM(P371:P376)</f>
        <v>0</v>
      </c>
      <c r="Q370" s="129"/>
      <c r="R370" s="130">
        <f>SUM(R371:R376)</f>
        <v>1.7000000000000001E-4</v>
      </c>
      <c r="S370" s="129"/>
      <c r="T370" s="131">
        <f>SUM(T371:T376)</f>
        <v>0</v>
      </c>
      <c r="AR370" s="124" t="s">
        <v>84</v>
      </c>
      <c r="AT370" s="132" t="s">
        <v>68</v>
      </c>
      <c r="AU370" s="132" t="s">
        <v>79</v>
      </c>
      <c r="AY370" s="124" t="s">
        <v>146</v>
      </c>
      <c r="BK370" s="133">
        <f>SUM(BK371:BK376)</f>
        <v>0</v>
      </c>
    </row>
    <row r="371" spans="1:65" s="2" customFormat="1" ht="55.5" customHeight="1">
      <c r="A371" s="34"/>
      <c r="B371" s="136"/>
      <c r="C371" s="137" t="s">
        <v>693</v>
      </c>
      <c r="D371" s="137" t="s">
        <v>149</v>
      </c>
      <c r="E371" s="138" t="s">
        <v>694</v>
      </c>
      <c r="F371" s="139" t="s">
        <v>695</v>
      </c>
      <c r="G371" s="140" t="s">
        <v>185</v>
      </c>
      <c r="H371" s="141">
        <v>1</v>
      </c>
      <c r="I371" s="142"/>
      <c r="J371" s="143">
        <f>ROUND(I371*H371,2)</f>
        <v>0</v>
      </c>
      <c r="K371" s="139"/>
      <c r="L371" s="35"/>
      <c r="M371" s="144" t="s">
        <v>3</v>
      </c>
      <c r="N371" s="145" t="s">
        <v>40</v>
      </c>
      <c r="O371" s="55"/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48" t="s">
        <v>186</v>
      </c>
      <c r="AT371" s="148" t="s">
        <v>149</v>
      </c>
      <c r="AU371" s="148" t="s">
        <v>84</v>
      </c>
      <c r="AY371" s="19" t="s">
        <v>146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9" t="s">
        <v>77</v>
      </c>
      <c r="BK371" s="149">
        <f>ROUND(I371*H371,2)</f>
        <v>0</v>
      </c>
      <c r="BL371" s="19" t="s">
        <v>186</v>
      </c>
      <c r="BM371" s="148" t="s">
        <v>696</v>
      </c>
    </row>
    <row r="372" spans="1:65" s="2" customFormat="1">
      <c r="A372" s="34"/>
      <c r="B372" s="35"/>
      <c r="C372" s="34"/>
      <c r="D372" s="150" t="s">
        <v>155</v>
      </c>
      <c r="E372" s="34"/>
      <c r="F372" s="151" t="s">
        <v>697</v>
      </c>
      <c r="G372" s="34"/>
      <c r="H372" s="34"/>
      <c r="I372" s="152"/>
      <c r="J372" s="34"/>
      <c r="K372" s="34"/>
      <c r="L372" s="35"/>
      <c r="M372" s="153"/>
      <c r="N372" s="154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155</v>
      </c>
      <c r="AU372" s="19" t="s">
        <v>84</v>
      </c>
    </row>
    <row r="373" spans="1:65" s="2" customFormat="1" ht="24.2" customHeight="1">
      <c r="A373" s="34"/>
      <c r="B373" s="136"/>
      <c r="C373" s="179" t="s">
        <v>698</v>
      </c>
      <c r="D373" s="179" t="s">
        <v>396</v>
      </c>
      <c r="E373" s="180" t="s">
        <v>699</v>
      </c>
      <c r="F373" s="181" t="s">
        <v>700</v>
      </c>
      <c r="G373" s="182" t="s">
        <v>185</v>
      </c>
      <c r="H373" s="183">
        <v>1</v>
      </c>
      <c r="I373" s="184"/>
      <c r="J373" s="185">
        <f>ROUND(I373*H373,2)</f>
        <v>0</v>
      </c>
      <c r="K373" s="181"/>
      <c r="L373" s="186"/>
      <c r="M373" s="187" t="s">
        <v>3</v>
      </c>
      <c r="N373" s="188" t="s">
        <v>40</v>
      </c>
      <c r="O373" s="55"/>
      <c r="P373" s="146">
        <f>O373*H373</f>
        <v>0</v>
      </c>
      <c r="Q373" s="146">
        <v>9.0000000000000006E-5</v>
      </c>
      <c r="R373" s="146">
        <f>Q373*H373</f>
        <v>9.0000000000000006E-5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337</v>
      </c>
      <c r="AT373" s="148" t="s">
        <v>396</v>
      </c>
      <c r="AU373" s="148" t="s">
        <v>84</v>
      </c>
      <c r="AY373" s="19" t="s">
        <v>146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186</v>
      </c>
      <c r="BM373" s="148" t="s">
        <v>701</v>
      </c>
    </row>
    <row r="374" spans="1:65" s="2" customFormat="1" ht="21.75" customHeight="1">
      <c r="A374" s="34"/>
      <c r="B374" s="136"/>
      <c r="C374" s="137" t="s">
        <v>702</v>
      </c>
      <c r="D374" s="137" t="s">
        <v>149</v>
      </c>
      <c r="E374" s="138" t="s">
        <v>703</v>
      </c>
      <c r="F374" s="139" t="s">
        <v>704</v>
      </c>
      <c r="G374" s="140" t="s">
        <v>185</v>
      </c>
      <c r="H374" s="141">
        <v>2</v>
      </c>
      <c r="I374" s="142"/>
      <c r="J374" s="143">
        <f>ROUND(I374*H374,2)</f>
        <v>0</v>
      </c>
      <c r="K374" s="139"/>
      <c r="L374" s="35"/>
      <c r="M374" s="144" t="s">
        <v>3</v>
      </c>
      <c r="N374" s="145" t="s">
        <v>40</v>
      </c>
      <c r="O374" s="55"/>
      <c r="P374" s="146">
        <f>O374*H374</f>
        <v>0</v>
      </c>
      <c r="Q374" s="146">
        <v>0</v>
      </c>
      <c r="R374" s="146">
        <f>Q374*H374</f>
        <v>0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186</v>
      </c>
      <c r="AT374" s="148" t="s">
        <v>149</v>
      </c>
      <c r="AU374" s="148" t="s">
        <v>84</v>
      </c>
      <c r="AY374" s="19" t="s">
        <v>146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77</v>
      </c>
      <c r="BK374" s="149">
        <f>ROUND(I374*H374,2)</f>
        <v>0</v>
      </c>
      <c r="BL374" s="19" t="s">
        <v>186</v>
      </c>
      <c r="BM374" s="148" t="s">
        <v>705</v>
      </c>
    </row>
    <row r="375" spans="1:65" s="2" customFormat="1">
      <c r="A375" s="34"/>
      <c r="B375" s="35"/>
      <c r="C375" s="34"/>
      <c r="D375" s="150" t="s">
        <v>155</v>
      </c>
      <c r="E375" s="34"/>
      <c r="F375" s="151" t="s">
        <v>706</v>
      </c>
      <c r="G375" s="34"/>
      <c r="H375" s="34"/>
      <c r="I375" s="152"/>
      <c r="J375" s="34"/>
      <c r="K375" s="34"/>
      <c r="L375" s="35"/>
      <c r="M375" s="153"/>
      <c r="N375" s="154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155</v>
      </c>
      <c r="AU375" s="19" t="s">
        <v>84</v>
      </c>
    </row>
    <row r="376" spans="1:65" s="2" customFormat="1" ht="21.75" customHeight="1">
      <c r="A376" s="34"/>
      <c r="B376" s="136"/>
      <c r="C376" s="179" t="s">
        <v>707</v>
      </c>
      <c r="D376" s="179" t="s">
        <v>396</v>
      </c>
      <c r="E376" s="180" t="s">
        <v>708</v>
      </c>
      <c r="F376" s="181" t="s">
        <v>709</v>
      </c>
      <c r="G376" s="182" t="s">
        <v>185</v>
      </c>
      <c r="H376" s="183">
        <v>2</v>
      </c>
      <c r="I376" s="184"/>
      <c r="J376" s="185">
        <f>ROUND(I376*H376,2)</f>
        <v>0</v>
      </c>
      <c r="K376" s="181"/>
      <c r="L376" s="186"/>
      <c r="M376" s="187" t="s">
        <v>3</v>
      </c>
      <c r="N376" s="188" t="s">
        <v>40</v>
      </c>
      <c r="O376" s="55"/>
      <c r="P376" s="146">
        <f>O376*H376</f>
        <v>0</v>
      </c>
      <c r="Q376" s="146">
        <v>4.0000000000000003E-5</v>
      </c>
      <c r="R376" s="146">
        <f>Q376*H376</f>
        <v>8.0000000000000007E-5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337</v>
      </c>
      <c r="AT376" s="148" t="s">
        <v>396</v>
      </c>
      <c r="AU376" s="148" t="s">
        <v>84</v>
      </c>
      <c r="AY376" s="19" t="s">
        <v>146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186</v>
      </c>
      <c r="BM376" s="148" t="s">
        <v>710</v>
      </c>
    </row>
    <row r="377" spans="1:65" s="12" customFormat="1" ht="20.85" customHeight="1">
      <c r="B377" s="123"/>
      <c r="D377" s="124" t="s">
        <v>68</v>
      </c>
      <c r="E377" s="134" t="s">
        <v>711</v>
      </c>
      <c r="F377" s="134" t="s">
        <v>712</v>
      </c>
      <c r="I377" s="126"/>
      <c r="J377" s="135">
        <f>BK377</f>
        <v>0</v>
      </c>
      <c r="L377" s="123"/>
      <c r="M377" s="128"/>
      <c r="N377" s="129"/>
      <c r="O377" s="129"/>
      <c r="P377" s="130">
        <f>SUM(P378:P381)</f>
        <v>0</v>
      </c>
      <c r="Q377" s="129"/>
      <c r="R377" s="130">
        <f>SUM(R378:R381)</f>
        <v>7.0000000000000007E-5</v>
      </c>
      <c r="S377" s="129"/>
      <c r="T377" s="131">
        <f>SUM(T378:T381)</f>
        <v>0</v>
      </c>
      <c r="AR377" s="124" t="s">
        <v>84</v>
      </c>
      <c r="AT377" s="132" t="s">
        <v>68</v>
      </c>
      <c r="AU377" s="132" t="s">
        <v>79</v>
      </c>
      <c r="AY377" s="124" t="s">
        <v>146</v>
      </c>
      <c r="BK377" s="133">
        <f>SUM(BK378:BK381)</f>
        <v>0</v>
      </c>
    </row>
    <row r="378" spans="1:65" s="2" customFormat="1" ht="24.2" customHeight="1">
      <c r="A378" s="34"/>
      <c r="B378" s="136"/>
      <c r="C378" s="137" t="s">
        <v>713</v>
      </c>
      <c r="D378" s="137" t="s">
        <v>149</v>
      </c>
      <c r="E378" s="138" t="s">
        <v>714</v>
      </c>
      <c r="F378" s="139" t="s">
        <v>715</v>
      </c>
      <c r="G378" s="140" t="s">
        <v>185</v>
      </c>
      <c r="H378" s="141">
        <v>1</v>
      </c>
      <c r="I378" s="142"/>
      <c r="J378" s="143">
        <f>ROUND(I378*H378,2)</f>
        <v>0</v>
      </c>
      <c r="K378" s="139"/>
      <c r="L378" s="35"/>
      <c r="M378" s="144" t="s">
        <v>3</v>
      </c>
      <c r="N378" s="145" t="s">
        <v>40</v>
      </c>
      <c r="O378" s="55"/>
      <c r="P378" s="146">
        <f>O378*H378</f>
        <v>0</v>
      </c>
      <c r="Q378" s="146">
        <v>0</v>
      </c>
      <c r="R378" s="146">
        <f>Q378*H378</f>
        <v>0</v>
      </c>
      <c r="S378" s="146">
        <v>0</v>
      </c>
      <c r="T378" s="14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48" t="s">
        <v>186</v>
      </c>
      <c r="AT378" s="148" t="s">
        <v>149</v>
      </c>
      <c r="AU378" s="148" t="s">
        <v>84</v>
      </c>
      <c r="AY378" s="19" t="s">
        <v>146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9" t="s">
        <v>77</v>
      </c>
      <c r="BK378" s="149">
        <f>ROUND(I378*H378,2)</f>
        <v>0</v>
      </c>
      <c r="BL378" s="19" t="s">
        <v>186</v>
      </c>
      <c r="BM378" s="148" t="s">
        <v>716</v>
      </c>
    </row>
    <row r="379" spans="1:65" s="2" customFormat="1">
      <c r="A379" s="34"/>
      <c r="B379" s="35"/>
      <c r="C379" s="34"/>
      <c r="D379" s="150" t="s">
        <v>155</v>
      </c>
      <c r="E379" s="34"/>
      <c r="F379" s="151" t="s">
        <v>717</v>
      </c>
      <c r="G379" s="34"/>
      <c r="H379" s="34"/>
      <c r="I379" s="152"/>
      <c r="J379" s="34"/>
      <c r="K379" s="34"/>
      <c r="L379" s="35"/>
      <c r="M379" s="153"/>
      <c r="N379" s="154"/>
      <c r="O379" s="55"/>
      <c r="P379" s="55"/>
      <c r="Q379" s="55"/>
      <c r="R379" s="55"/>
      <c r="S379" s="55"/>
      <c r="T379" s="56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155</v>
      </c>
      <c r="AU379" s="19" t="s">
        <v>84</v>
      </c>
    </row>
    <row r="380" spans="1:65" s="2" customFormat="1" ht="16.5" customHeight="1">
      <c r="A380" s="34"/>
      <c r="B380" s="136"/>
      <c r="C380" s="179" t="s">
        <v>718</v>
      </c>
      <c r="D380" s="179" t="s">
        <v>396</v>
      </c>
      <c r="E380" s="180" t="s">
        <v>719</v>
      </c>
      <c r="F380" s="181" t="s">
        <v>720</v>
      </c>
      <c r="G380" s="182" t="s">
        <v>185</v>
      </c>
      <c r="H380" s="183">
        <v>1</v>
      </c>
      <c r="I380" s="184"/>
      <c r="J380" s="185">
        <f>ROUND(I380*H380,2)</f>
        <v>0</v>
      </c>
      <c r="K380" s="181"/>
      <c r="L380" s="186"/>
      <c r="M380" s="187" t="s">
        <v>3</v>
      </c>
      <c r="N380" s="188" t="s">
        <v>40</v>
      </c>
      <c r="O380" s="55"/>
      <c r="P380" s="146">
        <f>O380*H380</f>
        <v>0</v>
      </c>
      <c r="Q380" s="146">
        <v>1.0000000000000001E-5</v>
      </c>
      <c r="R380" s="146">
        <f>Q380*H380</f>
        <v>1.0000000000000001E-5</v>
      </c>
      <c r="S380" s="146">
        <v>0</v>
      </c>
      <c r="T380" s="147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48" t="s">
        <v>337</v>
      </c>
      <c r="AT380" s="148" t="s">
        <v>396</v>
      </c>
      <c r="AU380" s="148" t="s">
        <v>84</v>
      </c>
      <c r="AY380" s="19" t="s">
        <v>146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9" t="s">
        <v>77</v>
      </c>
      <c r="BK380" s="149">
        <f>ROUND(I380*H380,2)</f>
        <v>0</v>
      </c>
      <c r="BL380" s="19" t="s">
        <v>186</v>
      </c>
      <c r="BM380" s="148" t="s">
        <v>721</v>
      </c>
    </row>
    <row r="381" spans="1:65" s="2" customFormat="1" ht="24.2" customHeight="1">
      <c r="A381" s="34"/>
      <c r="B381" s="136"/>
      <c r="C381" s="179" t="s">
        <v>722</v>
      </c>
      <c r="D381" s="179" t="s">
        <v>396</v>
      </c>
      <c r="E381" s="180" t="s">
        <v>723</v>
      </c>
      <c r="F381" s="181" t="s">
        <v>724</v>
      </c>
      <c r="G381" s="182" t="s">
        <v>185</v>
      </c>
      <c r="H381" s="183">
        <v>1</v>
      </c>
      <c r="I381" s="184"/>
      <c r="J381" s="185">
        <f>ROUND(I381*H381,2)</f>
        <v>0</v>
      </c>
      <c r="K381" s="181"/>
      <c r="L381" s="186"/>
      <c r="M381" s="187" t="s">
        <v>3</v>
      </c>
      <c r="N381" s="188" t="s">
        <v>40</v>
      </c>
      <c r="O381" s="55"/>
      <c r="P381" s="146">
        <f>O381*H381</f>
        <v>0</v>
      </c>
      <c r="Q381" s="146">
        <v>6.0000000000000002E-5</v>
      </c>
      <c r="R381" s="146">
        <f>Q381*H381</f>
        <v>6.0000000000000002E-5</v>
      </c>
      <c r="S381" s="146">
        <v>0</v>
      </c>
      <c r="T381" s="14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48" t="s">
        <v>337</v>
      </c>
      <c r="AT381" s="148" t="s">
        <v>396</v>
      </c>
      <c r="AU381" s="148" t="s">
        <v>84</v>
      </c>
      <c r="AY381" s="19" t="s">
        <v>146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9" t="s">
        <v>77</v>
      </c>
      <c r="BK381" s="149">
        <f>ROUND(I381*H381,2)</f>
        <v>0</v>
      </c>
      <c r="BL381" s="19" t="s">
        <v>186</v>
      </c>
      <c r="BM381" s="148" t="s">
        <v>725</v>
      </c>
    </row>
    <row r="382" spans="1:65" s="12" customFormat="1" ht="20.85" customHeight="1">
      <c r="B382" s="123"/>
      <c r="D382" s="124" t="s">
        <v>68</v>
      </c>
      <c r="E382" s="134" t="s">
        <v>726</v>
      </c>
      <c r="F382" s="134" t="s">
        <v>727</v>
      </c>
      <c r="I382" s="126"/>
      <c r="J382" s="135">
        <f>BK382</f>
        <v>0</v>
      </c>
      <c r="L382" s="123"/>
      <c r="M382" s="128"/>
      <c r="N382" s="129"/>
      <c r="O382" s="129"/>
      <c r="P382" s="130">
        <f>SUM(P383:P387)</f>
        <v>0</v>
      </c>
      <c r="Q382" s="129"/>
      <c r="R382" s="130">
        <f>SUM(R383:R387)</f>
        <v>8.0000000000000007E-5</v>
      </c>
      <c r="S382" s="129"/>
      <c r="T382" s="131">
        <f>SUM(T383:T387)</f>
        <v>0</v>
      </c>
      <c r="AR382" s="124" t="s">
        <v>84</v>
      </c>
      <c r="AT382" s="132" t="s">
        <v>68</v>
      </c>
      <c r="AU382" s="132" t="s">
        <v>79</v>
      </c>
      <c r="AY382" s="124" t="s">
        <v>146</v>
      </c>
      <c r="BK382" s="133">
        <f>SUM(BK383:BK387)</f>
        <v>0</v>
      </c>
    </row>
    <row r="383" spans="1:65" s="2" customFormat="1" ht="24.2" customHeight="1">
      <c r="A383" s="34"/>
      <c r="B383" s="136"/>
      <c r="C383" s="137" t="s">
        <v>728</v>
      </c>
      <c r="D383" s="137" t="s">
        <v>149</v>
      </c>
      <c r="E383" s="138" t="s">
        <v>729</v>
      </c>
      <c r="F383" s="139" t="s">
        <v>730</v>
      </c>
      <c r="G383" s="140" t="s">
        <v>185</v>
      </c>
      <c r="H383" s="141">
        <v>1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186</v>
      </c>
      <c r="AT383" s="148" t="s">
        <v>149</v>
      </c>
      <c r="AU383" s="148" t="s">
        <v>84</v>
      </c>
      <c r="AY383" s="19" t="s">
        <v>146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186</v>
      </c>
      <c r="BM383" s="148" t="s">
        <v>731</v>
      </c>
    </row>
    <row r="384" spans="1:65" s="2" customFormat="1">
      <c r="A384" s="34"/>
      <c r="B384" s="35"/>
      <c r="C384" s="34"/>
      <c r="D384" s="150" t="s">
        <v>155</v>
      </c>
      <c r="E384" s="34"/>
      <c r="F384" s="151" t="s">
        <v>732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155</v>
      </c>
      <c r="AU384" s="19" t="s">
        <v>84</v>
      </c>
    </row>
    <row r="385" spans="1:65" s="2" customFormat="1" ht="24.2" customHeight="1">
      <c r="A385" s="34"/>
      <c r="B385" s="136"/>
      <c r="C385" s="179" t="s">
        <v>733</v>
      </c>
      <c r="D385" s="179" t="s">
        <v>396</v>
      </c>
      <c r="E385" s="180" t="s">
        <v>734</v>
      </c>
      <c r="F385" s="181" t="s">
        <v>735</v>
      </c>
      <c r="G385" s="182" t="s">
        <v>185</v>
      </c>
      <c r="H385" s="183">
        <v>1</v>
      </c>
      <c r="I385" s="184"/>
      <c r="J385" s="185">
        <f>ROUND(I385*H385,2)</f>
        <v>0</v>
      </c>
      <c r="K385" s="181"/>
      <c r="L385" s="186"/>
      <c r="M385" s="187" t="s">
        <v>3</v>
      </c>
      <c r="N385" s="188" t="s">
        <v>40</v>
      </c>
      <c r="O385" s="55"/>
      <c r="P385" s="146">
        <f>O385*H385</f>
        <v>0</v>
      </c>
      <c r="Q385" s="146">
        <v>4.0000000000000003E-5</v>
      </c>
      <c r="R385" s="146">
        <f>Q385*H385</f>
        <v>4.0000000000000003E-5</v>
      </c>
      <c r="S385" s="146">
        <v>0</v>
      </c>
      <c r="T385" s="14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48" t="s">
        <v>337</v>
      </c>
      <c r="AT385" s="148" t="s">
        <v>396</v>
      </c>
      <c r="AU385" s="148" t="s">
        <v>84</v>
      </c>
      <c r="AY385" s="19" t="s">
        <v>146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9" t="s">
        <v>77</v>
      </c>
      <c r="BK385" s="149">
        <f>ROUND(I385*H385,2)</f>
        <v>0</v>
      </c>
      <c r="BL385" s="19" t="s">
        <v>186</v>
      </c>
      <c r="BM385" s="148" t="s">
        <v>736</v>
      </c>
    </row>
    <row r="386" spans="1:65" s="2" customFormat="1" ht="16.5" customHeight="1">
      <c r="A386" s="34"/>
      <c r="B386" s="136"/>
      <c r="C386" s="179" t="s">
        <v>737</v>
      </c>
      <c r="D386" s="179" t="s">
        <v>396</v>
      </c>
      <c r="E386" s="180" t="s">
        <v>738</v>
      </c>
      <c r="F386" s="181" t="s">
        <v>739</v>
      </c>
      <c r="G386" s="182" t="s">
        <v>185</v>
      </c>
      <c r="H386" s="183">
        <v>1</v>
      </c>
      <c r="I386" s="184"/>
      <c r="J386" s="185">
        <f>ROUND(I386*H386,2)</f>
        <v>0</v>
      </c>
      <c r="K386" s="181"/>
      <c r="L386" s="186"/>
      <c r="M386" s="187" t="s">
        <v>3</v>
      </c>
      <c r="N386" s="188" t="s">
        <v>40</v>
      </c>
      <c r="O386" s="55"/>
      <c r="P386" s="146">
        <f>O386*H386</f>
        <v>0</v>
      </c>
      <c r="Q386" s="146">
        <v>3.0000000000000001E-5</v>
      </c>
      <c r="R386" s="146">
        <f>Q386*H386</f>
        <v>3.0000000000000001E-5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337</v>
      </c>
      <c r="AT386" s="148" t="s">
        <v>396</v>
      </c>
      <c r="AU386" s="148" t="s">
        <v>84</v>
      </c>
      <c r="AY386" s="19" t="s">
        <v>146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186</v>
      </c>
      <c r="BM386" s="148" t="s">
        <v>740</v>
      </c>
    </row>
    <row r="387" spans="1:65" s="2" customFormat="1" ht="16.5" customHeight="1">
      <c r="A387" s="34"/>
      <c r="B387" s="136"/>
      <c r="C387" s="179" t="s">
        <v>741</v>
      </c>
      <c r="D387" s="179" t="s">
        <v>396</v>
      </c>
      <c r="E387" s="180" t="s">
        <v>742</v>
      </c>
      <c r="F387" s="181" t="s">
        <v>720</v>
      </c>
      <c r="G387" s="182" t="s">
        <v>185</v>
      </c>
      <c r="H387" s="183">
        <v>1</v>
      </c>
      <c r="I387" s="184"/>
      <c r="J387" s="185">
        <f>ROUND(I387*H387,2)</f>
        <v>0</v>
      </c>
      <c r="K387" s="181"/>
      <c r="L387" s="186"/>
      <c r="M387" s="187" t="s">
        <v>3</v>
      </c>
      <c r="N387" s="188" t="s">
        <v>40</v>
      </c>
      <c r="O387" s="55"/>
      <c r="P387" s="146">
        <f>O387*H387</f>
        <v>0</v>
      </c>
      <c r="Q387" s="146">
        <v>1.0000000000000001E-5</v>
      </c>
      <c r="R387" s="146">
        <f>Q387*H387</f>
        <v>1.0000000000000001E-5</v>
      </c>
      <c r="S387" s="146">
        <v>0</v>
      </c>
      <c r="T387" s="14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48" t="s">
        <v>337</v>
      </c>
      <c r="AT387" s="148" t="s">
        <v>396</v>
      </c>
      <c r="AU387" s="148" t="s">
        <v>84</v>
      </c>
      <c r="AY387" s="19" t="s">
        <v>146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9" t="s">
        <v>77</v>
      </c>
      <c r="BK387" s="149">
        <f>ROUND(I387*H387,2)</f>
        <v>0</v>
      </c>
      <c r="BL387" s="19" t="s">
        <v>186</v>
      </c>
      <c r="BM387" s="148" t="s">
        <v>743</v>
      </c>
    </row>
    <row r="388" spans="1:65" s="12" customFormat="1" ht="20.85" customHeight="1">
      <c r="B388" s="123"/>
      <c r="D388" s="124" t="s">
        <v>68</v>
      </c>
      <c r="E388" s="134" t="s">
        <v>744</v>
      </c>
      <c r="F388" s="134" t="s">
        <v>745</v>
      </c>
      <c r="I388" s="126"/>
      <c r="J388" s="135">
        <f>BK388</f>
        <v>0</v>
      </c>
      <c r="L388" s="123"/>
      <c r="M388" s="128"/>
      <c r="N388" s="129"/>
      <c r="O388" s="129"/>
      <c r="P388" s="130">
        <f>SUM(P389:P397)</f>
        <v>0</v>
      </c>
      <c r="Q388" s="129"/>
      <c r="R388" s="130">
        <f>SUM(R389:R397)</f>
        <v>9.4300000000000004E-4</v>
      </c>
      <c r="S388" s="129"/>
      <c r="T388" s="131">
        <f>SUM(T389:T397)</f>
        <v>0</v>
      </c>
      <c r="AR388" s="124" t="s">
        <v>84</v>
      </c>
      <c r="AT388" s="132" t="s">
        <v>68</v>
      </c>
      <c r="AU388" s="132" t="s">
        <v>79</v>
      </c>
      <c r="AY388" s="124" t="s">
        <v>146</v>
      </c>
      <c r="BK388" s="133">
        <f>SUM(BK389:BK397)</f>
        <v>0</v>
      </c>
    </row>
    <row r="389" spans="1:65" s="2" customFormat="1" ht="37.9" customHeight="1">
      <c r="A389" s="34"/>
      <c r="B389" s="136"/>
      <c r="C389" s="137" t="s">
        <v>746</v>
      </c>
      <c r="D389" s="137" t="s">
        <v>149</v>
      </c>
      <c r="E389" s="138" t="s">
        <v>747</v>
      </c>
      <c r="F389" s="139" t="s">
        <v>748</v>
      </c>
      <c r="G389" s="140" t="s">
        <v>162</v>
      </c>
      <c r="H389" s="141">
        <v>4</v>
      </c>
      <c r="I389" s="142"/>
      <c r="J389" s="143">
        <f>ROUND(I389*H389,2)</f>
        <v>0</v>
      </c>
      <c r="K389" s="139"/>
      <c r="L389" s="35"/>
      <c r="M389" s="144" t="s">
        <v>3</v>
      </c>
      <c r="N389" s="145" t="s">
        <v>40</v>
      </c>
      <c r="O389" s="55"/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48" t="s">
        <v>186</v>
      </c>
      <c r="AT389" s="148" t="s">
        <v>149</v>
      </c>
      <c r="AU389" s="148" t="s">
        <v>84</v>
      </c>
      <c r="AY389" s="19" t="s">
        <v>146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9" t="s">
        <v>77</v>
      </c>
      <c r="BK389" s="149">
        <f>ROUND(I389*H389,2)</f>
        <v>0</v>
      </c>
      <c r="BL389" s="19" t="s">
        <v>186</v>
      </c>
      <c r="BM389" s="148" t="s">
        <v>749</v>
      </c>
    </row>
    <row r="390" spans="1:65" s="2" customFormat="1">
      <c r="A390" s="34"/>
      <c r="B390" s="35"/>
      <c r="C390" s="34"/>
      <c r="D390" s="150" t="s">
        <v>155</v>
      </c>
      <c r="E390" s="34"/>
      <c r="F390" s="151" t="s">
        <v>750</v>
      </c>
      <c r="G390" s="34"/>
      <c r="H390" s="34"/>
      <c r="I390" s="152"/>
      <c r="J390" s="34"/>
      <c r="K390" s="34"/>
      <c r="L390" s="35"/>
      <c r="M390" s="153"/>
      <c r="N390" s="154"/>
      <c r="O390" s="55"/>
      <c r="P390" s="55"/>
      <c r="Q390" s="55"/>
      <c r="R390" s="55"/>
      <c r="S390" s="55"/>
      <c r="T390" s="56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9" t="s">
        <v>155</v>
      </c>
      <c r="AU390" s="19" t="s">
        <v>84</v>
      </c>
    </row>
    <row r="391" spans="1:65" s="2" customFormat="1" ht="24.2" customHeight="1">
      <c r="A391" s="34"/>
      <c r="B391" s="136"/>
      <c r="C391" s="179" t="s">
        <v>751</v>
      </c>
      <c r="D391" s="179" t="s">
        <v>396</v>
      </c>
      <c r="E391" s="180" t="s">
        <v>752</v>
      </c>
      <c r="F391" s="181" t="s">
        <v>753</v>
      </c>
      <c r="G391" s="182" t="s">
        <v>162</v>
      </c>
      <c r="H391" s="183">
        <v>4.5999999999999996</v>
      </c>
      <c r="I391" s="184"/>
      <c r="J391" s="185">
        <f>ROUND(I391*H391,2)</f>
        <v>0</v>
      </c>
      <c r="K391" s="181"/>
      <c r="L391" s="186"/>
      <c r="M391" s="187" t="s">
        <v>3</v>
      </c>
      <c r="N391" s="188" t="s">
        <v>40</v>
      </c>
      <c r="O391" s="55"/>
      <c r="P391" s="146">
        <f>O391*H391</f>
        <v>0</v>
      </c>
      <c r="Q391" s="146">
        <v>1.2E-4</v>
      </c>
      <c r="R391" s="146">
        <f>Q391*H391</f>
        <v>5.5199999999999997E-4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337</v>
      </c>
      <c r="AT391" s="148" t="s">
        <v>396</v>
      </c>
      <c r="AU391" s="148" t="s">
        <v>84</v>
      </c>
      <c r="AY391" s="19" t="s">
        <v>146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77</v>
      </c>
      <c r="BK391" s="149">
        <f>ROUND(I391*H391,2)</f>
        <v>0</v>
      </c>
      <c r="BL391" s="19" t="s">
        <v>186</v>
      </c>
      <c r="BM391" s="148" t="s">
        <v>754</v>
      </c>
    </row>
    <row r="392" spans="1:65" s="13" customFormat="1">
      <c r="B392" s="155"/>
      <c r="D392" s="156" t="s">
        <v>157</v>
      </c>
      <c r="F392" s="158" t="s">
        <v>755</v>
      </c>
      <c r="H392" s="159">
        <v>4.5999999999999996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157</v>
      </c>
      <c r="AU392" s="157" t="s">
        <v>84</v>
      </c>
      <c r="AV392" s="13" t="s">
        <v>79</v>
      </c>
      <c r="AW392" s="13" t="s">
        <v>4</v>
      </c>
      <c r="AX392" s="13" t="s">
        <v>77</v>
      </c>
      <c r="AY392" s="157" t="s">
        <v>146</v>
      </c>
    </row>
    <row r="393" spans="1:65" s="2" customFormat="1" ht="37.9" customHeight="1">
      <c r="A393" s="34"/>
      <c r="B393" s="136"/>
      <c r="C393" s="137" t="s">
        <v>756</v>
      </c>
      <c r="D393" s="137" t="s">
        <v>149</v>
      </c>
      <c r="E393" s="138" t="s">
        <v>757</v>
      </c>
      <c r="F393" s="139" t="s">
        <v>758</v>
      </c>
      <c r="G393" s="140" t="s">
        <v>162</v>
      </c>
      <c r="H393" s="141">
        <v>2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0</v>
      </c>
      <c r="R393" s="146">
        <f>Q393*H393</f>
        <v>0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186</v>
      </c>
      <c r="AT393" s="148" t="s">
        <v>149</v>
      </c>
      <c r="AU393" s="148" t="s">
        <v>84</v>
      </c>
      <c r="AY393" s="19" t="s">
        <v>146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186</v>
      </c>
      <c r="BM393" s="148" t="s">
        <v>759</v>
      </c>
    </row>
    <row r="394" spans="1:65" s="2" customFormat="1">
      <c r="A394" s="34"/>
      <c r="B394" s="35"/>
      <c r="C394" s="34"/>
      <c r="D394" s="150" t="s">
        <v>155</v>
      </c>
      <c r="E394" s="34"/>
      <c r="F394" s="151" t="s">
        <v>760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155</v>
      </c>
      <c r="AU394" s="19" t="s">
        <v>84</v>
      </c>
    </row>
    <row r="395" spans="1:65" s="2" customFormat="1" ht="24.2" customHeight="1">
      <c r="A395" s="34"/>
      <c r="B395" s="136"/>
      <c r="C395" s="179" t="s">
        <v>761</v>
      </c>
      <c r="D395" s="179" t="s">
        <v>396</v>
      </c>
      <c r="E395" s="180" t="s">
        <v>762</v>
      </c>
      <c r="F395" s="181" t="s">
        <v>763</v>
      </c>
      <c r="G395" s="182" t="s">
        <v>162</v>
      </c>
      <c r="H395" s="183">
        <v>2.2999999999999998</v>
      </c>
      <c r="I395" s="184"/>
      <c r="J395" s="185">
        <f>ROUND(I395*H395,2)</f>
        <v>0</v>
      </c>
      <c r="K395" s="181"/>
      <c r="L395" s="186"/>
      <c r="M395" s="187" t="s">
        <v>3</v>
      </c>
      <c r="N395" s="188" t="s">
        <v>40</v>
      </c>
      <c r="O395" s="55"/>
      <c r="P395" s="146">
        <f>O395*H395</f>
        <v>0</v>
      </c>
      <c r="Q395" s="146">
        <v>1.7000000000000001E-4</v>
      </c>
      <c r="R395" s="146">
        <f>Q395*H395</f>
        <v>3.9100000000000002E-4</v>
      </c>
      <c r="S395" s="146">
        <v>0</v>
      </c>
      <c r="T395" s="147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48" t="s">
        <v>337</v>
      </c>
      <c r="AT395" s="148" t="s">
        <v>396</v>
      </c>
      <c r="AU395" s="148" t="s">
        <v>84</v>
      </c>
      <c r="AY395" s="19" t="s">
        <v>146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9" t="s">
        <v>77</v>
      </c>
      <c r="BK395" s="149">
        <f>ROUND(I395*H395,2)</f>
        <v>0</v>
      </c>
      <c r="BL395" s="19" t="s">
        <v>186</v>
      </c>
      <c r="BM395" s="148" t="s">
        <v>764</v>
      </c>
    </row>
    <row r="396" spans="1:65" s="13" customFormat="1">
      <c r="B396" s="155"/>
      <c r="D396" s="156" t="s">
        <v>157</v>
      </c>
      <c r="F396" s="158" t="s">
        <v>765</v>
      </c>
      <c r="H396" s="159">
        <v>2.2999999999999998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157</v>
      </c>
      <c r="AU396" s="157" t="s">
        <v>84</v>
      </c>
      <c r="AV396" s="13" t="s">
        <v>79</v>
      </c>
      <c r="AW396" s="13" t="s">
        <v>4</v>
      </c>
      <c r="AX396" s="13" t="s">
        <v>77</v>
      </c>
      <c r="AY396" s="157" t="s">
        <v>146</v>
      </c>
    </row>
    <row r="397" spans="1:65" s="2" customFormat="1" ht="16.5" customHeight="1">
      <c r="A397" s="34"/>
      <c r="B397" s="136"/>
      <c r="C397" s="137" t="s">
        <v>766</v>
      </c>
      <c r="D397" s="137" t="s">
        <v>149</v>
      </c>
      <c r="E397" s="138" t="s">
        <v>767</v>
      </c>
      <c r="F397" s="139" t="s">
        <v>768</v>
      </c>
      <c r="G397" s="140" t="s">
        <v>769</v>
      </c>
      <c r="H397" s="141">
        <v>1</v>
      </c>
      <c r="I397" s="142"/>
      <c r="J397" s="143">
        <f>ROUND(I397*H397,2)</f>
        <v>0</v>
      </c>
      <c r="K397" s="139" t="s">
        <v>346</v>
      </c>
      <c r="L397" s="35"/>
      <c r="M397" s="144" t="s">
        <v>3</v>
      </c>
      <c r="N397" s="145" t="s">
        <v>40</v>
      </c>
      <c r="O397" s="55"/>
      <c r="P397" s="146">
        <f>O397*H397</f>
        <v>0</v>
      </c>
      <c r="Q397" s="146">
        <v>0</v>
      </c>
      <c r="R397" s="146">
        <f>Q397*H397</f>
        <v>0</v>
      </c>
      <c r="S397" s="146">
        <v>0</v>
      </c>
      <c r="T397" s="147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48" t="s">
        <v>186</v>
      </c>
      <c r="AT397" s="148" t="s">
        <v>149</v>
      </c>
      <c r="AU397" s="148" t="s">
        <v>84</v>
      </c>
      <c r="AY397" s="19" t="s">
        <v>146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9" t="s">
        <v>77</v>
      </c>
      <c r="BK397" s="149">
        <f>ROUND(I397*H397,2)</f>
        <v>0</v>
      </c>
      <c r="BL397" s="19" t="s">
        <v>186</v>
      </c>
      <c r="BM397" s="148" t="s">
        <v>770</v>
      </c>
    </row>
    <row r="398" spans="1:65" s="12" customFormat="1" ht="20.85" customHeight="1">
      <c r="B398" s="123"/>
      <c r="D398" s="124" t="s">
        <v>68</v>
      </c>
      <c r="E398" s="134" t="s">
        <v>771</v>
      </c>
      <c r="F398" s="134" t="s">
        <v>772</v>
      </c>
      <c r="I398" s="126"/>
      <c r="J398" s="135">
        <f>BK398</f>
        <v>0</v>
      </c>
      <c r="L398" s="123"/>
      <c r="M398" s="128"/>
      <c r="N398" s="129"/>
      <c r="O398" s="129"/>
      <c r="P398" s="130">
        <f>SUM(P399:P405)</f>
        <v>0</v>
      </c>
      <c r="Q398" s="129"/>
      <c r="R398" s="130">
        <f>SUM(R399:R405)</f>
        <v>2.6200000000000004E-3</v>
      </c>
      <c r="S398" s="129"/>
      <c r="T398" s="131">
        <f>SUM(T399:T405)</f>
        <v>0</v>
      </c>
      <c r="AR398" s="124" t="s">
        <v>84</v>
      </c>
      <c r="AT398" s="132" t="s">
        <v>68</v>
      </c>
      <c r="AU398" s="132" t="s">
        <v>79</v>
      </c>
      <c r="AY398" s="124" t="s">
        <v>146</v>
      </c>
      <c r="BK398" s="133">
        <f>SUM(BK399:BK405)</f>
        <v>0</v>
      </c>
    </row>
    <row r="399" spans="1:65" s="2" customFormat="1" ht="33" customHeight="1">
      <c r="A399" s="34"/>
      <c r="B399" s="136"/>
      <c r="C399" s="137" t="s">
        <v>773</v>
      </c>
      <c r="D399" s="137" t="s">
        <v>149</v>
      </c>
      <c r="E399" s="138" t="s">
        <v>774</v>
      </c>
      <c r="F399" s="139" t="s">
        <v>775</v>
      </c>
      <c r="G399" s="140" t="s">
        <v>185</v>
      </c>
      <c r="H399" s="141">
        <v>1</v>
      </c>
      <c r="I399" s="142"/>
      <c r="J399" s="143">
        <f>ROUND(I399*H399,2)</f>
        <v>0</v>
      </c>
      <c r="K399" s="139"/>
      <c r="L399" s="35"/>
      <c r="M399" s="144" t="s">
        <v>3</v>
      </c>
      <c r="N399" s="145" t="s">
        <v>40</v>
      </c>
      <c r="O399" s="55"/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186</v>
      </c>
      <c r="AT399" s="148" t="s">
        <v>149</v>
      </c>
      <c r="AU399" s="148" t="s">
        <v>84</v>
      </c>
      <c r="AY399" s="19" t="s">
        <v>146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186</v>
      </c>
      <c r="BM399" s="148" t="s">
        <v>776</v>
      </c>
    </row>
    <row r="400" spans="1:65" s="2" customFormat="1">
      <c r="A400" s="34"/>
      <c r="B400" s="35"/>
      <c r="C400" s="34"/>
      <c r="D400" s="150" t="s">
        <v>155</v>
      </c>
      <c r="E400" s="34"/>
      <c r="F400" s="151" t="s">
        <v>777</v>
      </c>
      <c r="G400" s="34"/>
      <c r="H400" s="34"/>
      <c r="I400" s="152"/>
      <c r="J400" s="34"/>
      <c r="K400" s="34"/>
      <c r="L400" s="35"/>
      <c r="M400" s="153"/>
      <c r="N400" s="154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155</v>
      </c>
      <c r="AU400" s="19" t="s">
        <v>84</v>
      </c>
    </row>
    <row r="401" spans="1:65" s="2" customFormat="1" ht="24.2" customHeight="1">
      <c r="A401" s="34"/>
      <c r="B401" s="136"/>
      <c r="C401" s="179" t="s">
        <v>778</v>
      </c>
      <c r="D401" s="179" t="s">
        <v>396</v>
      </c>
      <c r="E401" s="180" t="s">
        <v>779</v>
      </c>
      <c r="F401" s="181" t="s">
        <v>780</v>
      </c>
      <c r="G401" s="182" t="s">
        <v>185</v>
      </c>
      <c r="H401" s="183">
        <v>1</v>
      </c>
      <c r="I401" s="184"/>
      <c r="J401" s="185">
        <f>ROUND(I401*H401,2)</f>
        <v>0</v>
      </c>
      <c r="K401" s="181"/>
      <c r="L401" s="186"/>
      <c r="M401" s="187" t="s">
        <v>3</v>
      </c>
      <c r="N401" s="188" t="s">
        <v>40</v>
      </c>
      <c r="O401" s="55"/>
      <c r="P401" s="146">
        <f>O401*H401</f>
        <v>0</v>
      </c>
      <c r="Q401" s="146">
        <v>2.0000000000000002E-5</v>
      </c>
      <c r="R401" s="146">
        <f>Q401*H401</f>
        <v>2.0000000000000002E-5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337</v>
      </c>
      <c r="AT401" s="148" t="s">
        <v>396</v>
      </c>
      <c r="AU401" s="148" t="s">
        <v>84</v>
      </c>
      <c r="AY401" s="19" t="s">
        <v>146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186</v>
      </c>
      <c r="BM401" s="148" t="s">
        <v>781</v>
      </c>
    </row>
    <row r="402" spans="1:65" s="2" customFormat="1" ht="16.5" customHeight="1">
      <c r="A402" s="34"/>
      <c r="B402" s="136"/>
      <c r="C402" s="179" t="s">
        <v>782</v>
      </c>
      <c r="D402" s="179" t="s">
        <v>396</v>
      </c>
      <c r="E402" s="180" t="s">
        <v>783</v>
      </c>
      <c r="F402" s="181" t="s">
        <v>784</v>
      </c>
      <c r="G402" s="182" t="s">
        <v>185</v>
      </c>
      <c r="H402" s="183">
        <v>1</v>
      </c>
      <c r="I402" s="184"/>
      <c r="J402" s="185">
        <f>ROUND(I402*H402,2)</f>
        <v>0</v>
      </c>
      <c r="K402" s="181"/>
      <c r="L402" s="186"/>
      <c r="M402" s="187" t="s">
        <v>3</v>
      </c>
      <c r="N402" s="188" t="s">
        <v>40</v>
      </c>
      <c r="O402" s="55"/>
      <c r="P402" s="146">
        <f>O402*H402</f>
        <v>0</v>
      </c>
      <c r="Q402" s="146">
        <v>5.0000000000000002E-5</v>
      </c>
      <c r="R402" s="146">
        <f>Q402*H402</f>
        <v>5.0000000000000002E-5</v>
      </c>
      <c r="S402" s="146">
        <v>0</v>
      </c>
      <c r="T402" s="147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48" t="s">
        <v>337</v>
      </c>
      <c r="AT402" s="148" t="s">
        <v>396</v>
      </c>
      <c r="AU402" s="148" t="s">
        <v>84</v>
      </c>
      <c r="AY402" s="19" t="s">
        <v>146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9" t="s">
        <v>77</v>
      </c>
      <c r="BK402" s="149">
        <f>ROUND(I402*H402,2)</f>
        <v>0</v>
      </c>
      <c r="BL402" s="19" t="s">
        <v>186</v>
      </c>
      <c r="BM402" s="148" t="s">
        <v>785</v>
      </c>
    </row>
    <row r="403" spans="1:65" s="2" customFormat="1" ht="55.5" customHeight="1">
      <c r="A403" s="34"/>
      <c r="B403" s="136"/>
      <c r="C403" s="137" t="s">
        <v>786</v>
      </c>
      <c r="D403" s="137" t="s">
        <v>149</v>
      </c>
      <c r="E403" s="138" t="s">
        <v>787</v>
      </c>
      <c r="F403" s="139" t="s">
        <v>788</v>
      </c>
      <c r="G403" s="140" t="s">
        <v>185</v>
      </c>
      <c r="H403" s="141">
        <v>1</v>
      </c>
      <c r="I403" s="142"/>
      <c r="J403" s="143">
        <f>ROUND(I403*H403,2)</f>
        <v>0</v>
      </c>
      <c r="K403" s="139"/>
      <c r="L403" s="35"/>
      <c r="M403" s="144" t="s">
        <v>3</v>
      </c>
      <c r="N403" s="145" t="s">
        <v>40</v>
      </c>
      <c r="O403" s="55"/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48" t="s">
        <v>186</v>
      </c>
      <c r="AT403" s="148" t="s">
        <v>149</v>
      </c>
      <c r="AU403" s="148" t="s">
        <v>84</v>
      </c>
      <c r="AY403" s="19" t="s">
        <v>146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9" t="s">
        <v>77</v>
      </c>
      <c r="BK403" s="149">
        <f>ROUND(I403*H403,2)</f>
        <v>0</v>
      </c>
      <c r="BL403" s="19" t="s">
        <v>186</v>
      </c>
      <c r="BM403" s="148" t="s">
        <v>789</v>
      </c>
    </row>
    <row r="404" spans="1:65" s="2" customFormat="1">
      <c r="A404" s="34"/>
      <c r="B404" s="35"/>
      <c r="C404" s="34"/>
      <c r="D404" s="150" t="s">
        <v>155</v>
      </c>
      <c r="E404" s="34"/>
      <c r="F404" s="151" t="s">
        <v>790</v>
      </c>
      <c r="G404" s="34"/>
      <c r="H404" s="34"/>
      <c r="I404" s="152"/>
      <c r="J404" s="34"/>
      <c r="K404" s="34"/>
      <c r="L404" s="35"/>
      <c r="M404" s="153"/>
      <c r="N404" s="154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155</v>
      </c>
      <c r="AU404" s="19" t="s">
        <v>84</v>
      </c>
    </row>
    <row r="405" spans="1:65" s="2" customFormat="1" ht="33" customHeight="1">
      <c r="A405" s="34"/>
      <c r="B405" s="136"/>
      <c r="C405" s="179" t="s">
        <v>791</v>
      </c>
      <c r="D405" s="179" t="s">
        <v>396</v>
      </c>
      <c r="E405" s="180" t="s">
        <v>792</v>
      </c>
      <c r="F405" s="181" t="s">
        <v>793</v>
      </c>
      <c r="G405" s="182" t="s">
        <v>185</v>
      </c>
      <c r="H405" s="183">
        <v>1</v>
      </c>
      <c r="I405" s="184"/>
      <c r="J405" s="185">
        <f>ROUND(I405*H405,2)</f>
        <v>0</v>
      </c>
      <c r="K405" s="181"/>
      <c r="L405" s="186"/>
      <c r="M405" s="187" t="s">
        <v>3</v>
      </c>
      <c r="N405" s="188" t="s">
        <v>40</v>
      </c>
      <c r="O405" s="55"/>
      <c r="P405" s="146">
        <f>O405*H405</f>
        <v>0</v>
      </c>
      <c r="Q405" s="146">
        <v>2.5500000000000002E-3</v>
      </c>
      <c r="R405" s="146">
        <f>Q405*H405</f>
        <v>2.5500000000000002E-3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337</v>
      </c>
      <c r="AT405" s="148" t="s">
        <v>396</v>
      </c>
      <c r="AU405" s="148" t="s">
        <v>84</v>
      </c>
      <c r="AY405" s="19" t="s">
        <v>146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186</v>
      </c>
      <c r="BM405" s="148" t="s">
        <v>794</v>
      </c>
    </row>
    <row r="406" spans="1:65" s="12" customFormat="1" ht="25.9" customHeight="1">
      <c r="B406" s="123"/>
      <c r="D406" s="124" t="s">
        <v>68</v>
      </c>
      <c r="E406" s="125" t="s">
        <v>795</v>
      </c>
      <c r="F406" s="125" t="s">
        <v>796</v>
      </c>
      <c r="I406" s="126"/>
      <c r="J406" s="127">
        <f>BK406</f>
        <v>0</v>
      </c>
      <c r="L406" s="123"/>
      <c r="M406" s="128"/>
      <c r="N406" s="129"/>
      <c r="O406" s="129"/>
      <c r="P406" s="130">
        <f>SUM(P407:P409)</f>
        <v>0</v>
      </c>
      <c r="Q406" s="129"/>
      <c r="R406" s="130">
        <f>SUM(R407:R409)</f>
        <v>0</v>
      </c>
      <c r="S406" s="129"/>
      <c r="T406" s="131">
        <f>SUM(T407:T409)</f>
        <v>0</v>
      </c>
      <c r="AR406" s="124" t="s">
        <v>153</v>
      </c>
      <c r="AT406" s="132" t="s">
        <v>68</v>
      </c>
      <c r="AU406" s="132" t="s">
        <v>69</v>
      </c>
      <c r="AY406" s="124" t="s">
        <v>146</v>
      </c>
      <c r="BK406" s="133">
        <f>SUM(BK407:BK409)</f>
        <v>0</v>
      </c>
    </row>
    <row r="407" spans="1:65" s="2" customFormat="1" ht="24.2" customHeight="1">
      <c r="A407" s="34"/>
      <c r="B407" s="136"/>
      <c r="C407" s="137" t="s">
        <v>797</v>
      </c>
      <c r="D407" s="137" t="s">
        <v>149</v>
      </c>
      <c r="E407" s="138" t="s">
        <v>798</v>
      </c>
      <c r="F407" s="139" t="s">
        <v>799</v>
      </c>
      <c r="G407" s="140" t="s">
        <v>800</v>
      </c>
      <c r="H407" s="141">
        <v>2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801</v>
      </c>
      <c r="AT407" s="148" t="s">
        <v>149</v>
      </c>
      <c r="AU407" s="148" t="s">
        <v>77</v>
      </c>
      <c r="AY407" s="19" t="s">
        <v>146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77</v>
      </c>
      <c r="BK407" s="149">
        <f>ROUND(I407*H407,2)</f>
        <v>0</v>
      </c>
      <c r="BL407" s="19" t="s">
        <v>801</v>
      </c>
      <c r="BM407" s="148" t="s">
        <v>802</v>
      </c>
    </row>
    <row r="408" spans="1:65" s="2" customFormat="1">
      <c r="A408" s="34"/>
      <c r="B408" s="35"/>
      <c r="C408" s="34"/>
      <c r="D408" s="150" t="s">
        <v>155</v>
      </c>
      <c r="E408" s="34"/>
      <c r="F408" s="151" t="s">
        <v>803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155</v>
      </c>
      <c r="AU408" s="19" t="s">
        <v>77</v>
      </c>
    </row>
    <row r="409" spans="1:65" s="13" customFormat="1">
      <c r="B409" s="155"/>
      <c r="D409" s="156" t="s">
        <v>157</v>
      </c>
      <c r="E409" s="157" t="s">
        <v>3</v>
      </c>
      <c r="F409" s="158" t="s">
        <v>804</v>
      </c>
      <c r="H409" s="159">
        <v>2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157</v>
      </c>
      <c r="AU409" s="157" t="s">
        <v>77</v>
      </c>
      <c r="AV409" s="13" t="s">
        <v>79</v>
      </c>
      <c r="AW409" s="13" t="s">
        <v>31</v>
      </c>
      <c r="AX409" s="13" t="s">
        <v>77</v>
      </c>
      <c r="AY409" s="157" t="s">
        <v>146</v>
      </c>
    </row>
    <row r="410" spans="1:65" s="12" customFormat="1" ht="25.9" customHeight="1">
      <c r="B410" s="123"/>
      <c r="D410" s="124" t="s">
        <v>68</v>
      </c>
      <c r="E410" s="125" t="s">
        <v>805</v>
      </c>
      <c r="F410" s="125" t="s">
        <v>806</v>
      </c>
      <c r="I410" s="126"/>
      <c r="J410" s="127">
        <f>BK410</f>
        <v>0</v>
      </c>
      <c r="L410" s="123"/>
      <c r="M410" s="128"/>
      <c r="N410" s="129"/>
      <c r="O410" s="129"/>
      <c r="P410" s="130">
        <f>SUM(P411:P412)</f>
        <v>0</v>
      </c>
      <c r="Q410" s="129"/>
      <c r="R410" s="130">
        <f>SUM(R411:R412)</f>
        <v>0</v>
      </c>
      <c r="S410" s="129"/>
      <c r="T410" s="131">
        <f>SUM(T411:T412)</f>
        <v>0</v>
      </c>
      <c r="AR410" s="124" t="s">
        <v>174</v>
      </c>
      <c r="AT410" s="132" t="s">
        <v>68</v>
      </c>
      <c r="AU410" s="132" t="s">
        <v>69</v>
      </c>
      <c r="AY410" s="124" t="s">
        <v>146</v>
      </c>
      <c r="BK410" s="133">
        <f>SUM(BK411:BK412)</f>
        <v>0</v>
      </c>
    </row>
    <row r="411" spans="1:65" s="2" customFormat="1" ht="16.5" customHeight="1">
      <c r="A411" s="34"/>
      <c r="B411" s="136"/>
      <c r="C411" s="137" t="s">
        <v>807</v>
      </c>
      <c r="D411" s="137" t="s">
        <v>149</v>
      </c>
      <c r="E411" s="138" t="s">
        <v>808</v>
      </c>
      <c r="F411" s="139" t="s">
        <v>809</v>
      </c>
      <c r="G411" s="140" t="s">
        <v>769</v>
      </c>
      <c r="H411" s="141">
        <v>1</v>
      </c>
      <c r="I411" s="142"/>
      <c r="J411" s="143">
        <f>ROUND(I411*H411,2)</f>
        <v>0</v>
      </c>
      <c r="K411" s="139" t="s">
        <v>346</v>
      </c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153</v>
      </c>
      <c r="AT411" s="148" t="s">
        <v>149</v>
      </c>
      <c r="AU411" s="148" t="s">
        <v>77</v>
      </c>
      <c r="AY411" s="19" t="s">
        <v>146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153</v>
      </c>
      <c r="BM411" s="148" t="s">
        <v>810</v>
      </c>
    </row>
    <row r="412" spans="1:65" s="2" customFormat="1" ht="37.9" customHeight="1">
      <c r="A412" s="34"/>
      <c r="B412" s="136"/>
      <c r="C412" s="137" t="s">
        <v>811</v>
      </c>
      <c r="D412" s="137" t="s">
        <v>149</v>
      </c>
      <c r="E412" s="138" t="s">
        <v>812</v>
      </c>
      <c r="F412" s="139" t="s">
        <v>813</v>
      </c>
      <c r="G412" s="140" t="s">
        <v>769</v>
      </c>
      <c r="H412" s="141">
        <v>1</v>
      </c>
      <c r="I412" s="142"/>
      <c r="J412" s="143">
        <f>ROUND(I412*H412,2)</f>
        <v>0</v>
      </c>
      <c r="K412" s="139" t="s">
        <v>346</v>
      </c>
      <c r="L412" s="35"/>
      <c r="M412" s="190" t="s">
        <v>3</v>
      </c>
      <c r="N412" s="191" t="s">
        <v>40</v>
      </c>
      <c r="O412" s="192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153</v>
      </c>
      <c r="AT412" s="148" t="s">
        <v>149</v>
      </c>
      <c r="AU412" s="148" t="s">
        <v>77</v>
      </c>
      <c r="AY412" s="19" t="s">
        <v>146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153</v>
      </c>
      <c r="BM412" s="148" t="s">
        <v>814</v>
      </c>
    </row>
    <row r="413" spans="1:65" s="2" customFormat="1" ht="6.95" customHeight="1">
      <c r="A413" s="34"/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35"/>
      <c r="M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</row>
  </sheetData>
  <autoFilter ref="C110:K412" xr:uid="{00000000-0009-0000-0000-000001000000}"/>
  <mergeCells count="9">
    <mergeCell ref="E50:H50"/>
    <mergeCell ref="E101:H101"/>
    <mergeCell ref="E103:H103"/>
    <mergeCell ref="L2:V2"/>
    <mergeCell ref="E7:H7"/>
    <mergeCell ref="E9:H9"/>
    <mergeCell ref="E18:H18"/>
    <mergeCell ref="E27:H27"/>
    <mergeCell ref="E48:H48"/>
  </mergeCells>
  <hyperlinks>
    <hyperlink ref="F115" r:id="rId1" xr:uid="{00000000-0004-0000-0100-000000000000}"/>
    <hyperlink ref="F119" r:id="rId2" xr:uid="{00000000-0004-0000-0100-000001000000}"/>
    <hyperlink ref="F122" r:id="rId3" xr:uid="{00000000-0004-0000-0100-000002000000}"/>
    <hyperlink ref="F125" r:id="rId4" xr:uid="{00000000-0004-0000-0100-000003000000}"/>
    <hyperlink ref="F128" r:id="rId5" xr:uid="{00000000-0004-0000-0100-000004000000}"/>
    <hyperlink ref="F132" r:id="rId6" xr:uid="{00000000-0004-0000-0100-000005000000}"/>
    <hyperlink ref="F134" r:id="rId7" xr:uid="{00000000-0004-0000-0100-000006000000}"/>
    <hyperlink ref="F137" r:id="rId8" xr:uid="{00000000-0004-0000-0100-000007000000}"/>
    <hyperlink ref="F139" r:id="rId9" xr:uid="{00000000-0004-0000-0100-000008000000}"/>
    <hyperlink ref="F141" r:id="rId10" xr:uid="{00000000-0004-0000-0100-000009000000}"/>
    <hyperlink ref="F143" r:id="rId11" xr:uid="{00000000-0004-0000-0100-00000A000000}"/>
    <hyperlink ref="F145" r:id="rId12" xr:uid="{00000000-0004-0000-0100-00000B000000}"/>
    <hyperlink ref="F147" r:id="rId13" xr:uid="{00000000-0004-0000-0100-00000C000000}"/>
    <hyperlink ref="F150" r:id="rId14" xr:uid="{00000000-0004-0000-0100-00000D000000}"/>
    <hyperlink ref="F153" r:id="rId15" xr:uid="{00000000-0004-0000-0100-00000E000000}"/>
    <hyperlink ref="F156" r:id="rId16" xr:uid="{00000000-0004-0000-0100-00000F000000}"/>
    <hyperlink ref="F159" r:id="rId17" xr:uid="{00000000-0004-0000-0100-000010000000}"/>
    <hyperlink ref="F162" r:id="rId18" xr:uid="{00000000-0004-0000-0100-000011000000}"/>
    <hyperlink ref="F166" r:id="rId19" xr:uid="{00000000-0004-0000-0100-000012000000}"/>
    <hyperlink ref="F168" r:id="rId20" xr:uid="{00000000-0004-0000-0100-000013000000}"/>
    <hyperlink ref="F170" r:id="rId21" xr:uid="{00000000-0004-0000-0100-000014000000}"/>
    <hyperlink ref="F173" r:id="rId22" xr:uid="{00000000-0004-0000-0100-000015000000}"/>
    <hyperlink ref="F177" r:id="rId23" xr:uid="{00000000-0004-0000-0100-000016000000}"/>
    <hyperlink ref="F181" r:id="rId24" xr:uid="{00000000-0004-0000-0100-000017000000}"/>
    <hyperlink ref="F186" r:id="rId25" xr:uid="{00000000-0004-0000-0100-000018000000}"/>
    <hyperlink ref="F190" r:id="rId26" xr:uid="{00000000-0004-0000-0100-000019000000}"/>
    <hyperlink ref="F196" r:id="rId27" xr:uid="{00000000-0004-0000-0100-00001A000000}"/>
    <hyperlink ref="F200" r:id="rId28" xr:uid="{00000000-0004-0000-0100-00001B000000}"/>
    <hyperlink ref="F204" r:id="rId29" xr:uid="{00000000-0004-0000-0100-00001C000000}"/>
    <hyperlink ref="F206" r:id="rId30" xr:uid="{00000000-0004-0000-0100-00001D000000}"/>
    <hyperlink ref="F208" r:id="rId31" xr:uid="{00000000-0004-0000-0100-00001E000000}"/>
    <hyperlink ref="F211" r:id="rId32" xr:uid="{00000000-0004-0000-0100-00001F000000}"/>
    <hyperlink ref="F215" r:id="rId33" xr:uid="{00000000-0004-0000-0100-000020000000}"/>
    <hyperlink ref="F217" r:id="rId34" xr:uid="{00000000-0004-0000-0100-000021000000}"/>
    <hyperlink ref="F220" r:id="rId35" xr:uid="{00000000-0004-0000-0100-000022000000}"/>
    <hyperlink ref="F222" r:id="rId36" xr:uid="{00000000-0004-0000-0100-000023000000}"/>
    <hyperlink ref="F226" r:id="rId37" xr:uid="{00000000-0004-0000-0100-000024000000}"/>
    <hyperlink ref="F230" r:id="rId38" xr:uid="{00000000-0004-0000-0100-000025000000}"/>
    <hyperlink ref="F232" r:id="rId39" xr:uid="{00000000-0004-0000-0100-000026000000}"/>
    <hyperlink ref="F235" r:id="rId40" xr:uid="{00000000-0004-0000-0100-000027000000}"/>
    <hyperlink ref="F238" r:id="rId41" xr:uid="{00000000-0004-0000-0100-000028000000}"/>
    <hyperlink ref="F241" r:id="rId42" xr:uid="{00000000-0004-0000-0100-000029000000}"/>
    <hyperlink ref="F244" r:id="rId43" xr:uid="{00000000-0004-0000-0100-00002A000000}"/>
    <hyperlink ref="F247" r:id="rId44" xr:uid="{00000000-0004-0000-0100-00002B000000}"/>
    <hyperlink ref="F249" r:id="rId45" xr:uid="{00000000-0004-0000-0100-00002C000000}"/>
    <hyperlink ref="F252" r:id="rId46" xr:uid="{00000000-0004-0000-0100-00002D000000}"/>
    <hyperlink ref="F255" r:id="rId47" xr:uid="{00000000-0004-0000-0100-00002E000000}"/>
    <hyperlink ref="F258" r:id="rId48" xr:uid="{00000000-0004-0000-0100-00002F000000}"/>
    <hyperlink ref="F263" r:id="rId49" xr:uid="{00000000-0004-0000-0100-000030000000}"/>
    <hyperlink ref="F269" r:id="rId50" xr:uid="{00000000-0004-0000-0100-000031000000}"/>
    <hyperlink ref="F272" r:id="rId51" xr:uid="{00000000-0004-0000-0100-000032000000}"/>
    <hyperlink ref="F274" r:id="rId52" xr:uid="{00000000-0004-0000-0100-000033000000}"/>
    <hyperlink ref="F277" r:id="rId53" xr:uid="{00000000-0004-0000-0100-000034000000}"/>
    <hyperlink ref="F280" r:id="rId54" xr:uid="{00000000-0004-0000-0100-000035000000}"/>
    <hyperlink ref="F284" r:id="rId55" xr:uid="{00000000-0004-0000-0100-000036000000}"/>
    <hyperlink ref="F287" r:id="rId56" xr:uid="{00000000-0004-0000-0100-000037000000}"/>
    <hyperlink ref="F291" r:id="rId57" xr:uid="{00000000-0004-0000-0100-000038000000}"/>
    <hyperlink ref="F294" r:id="rId58" xr:uid="{00000000-0004-0000-0100-000039000000}"/>
    <hyperlink ref="F297" r:id="rId59" xr:uid="{00000000-0004-0000-0100-00003A000000}"/>
    <hyperlink ref="F302" r:id="rId60" xr:uid="{00000000-0004-0000-0100-00003B000000}"/>
    <hyperlink ref="F305" r:id="rId61" xr:uid="{00000000-0004-0000-0100-00003C000000}"/>
    <hyperlink ref="F308" r:id="rId62" xr:uid="{00000000-0004-0000-0100-00003D000000}"/>
    <hyperlink ref="F314" r:id="rId63" xr:uid="{00000000-0004-0000-0100-00003E000000}"/>
    <hyperlink ref="F321" r:id="rId64" xr:uid="{00000000-0004-0000-0100-00003F000000}"/>
    <hyperlink ref="F324" r:id="rId65" xr:uid="{00000000-0004-0000-0100-000040000000}"/>
    <hyperlink ref="F328" r:id="rId66" xr:uid="{00000000-0004-0000-0100-000041000000}"/>
    <hyperlink ref="F331" r:id="rId67" xr:uid="{00000000-0004-0000-0100-000042000000}"/>
    <hyperlink ref="F337" r:id="rId68" xr:uid="{00000000-0004-0000-0100-000043000000}"/>
    <hyperlink ref="F342" r:id="rId69" xr:uid="{00000000-0004-0000-0100-000044000000}"/>
    <hyperlink ref="F347" r:id="rId70" xr:uid="{00000000-0004-0000-0100-000045000000}"/>
    <hyperlink ref="F352" r:id="rId71" xr:uid="{00000000-0004-0000-0100-000046000000}"/>
    <hyperlink ref="F355" r:id="rId72" xr:uid="{00000000-0004-0000-0100-000047000000}"/>
    <hyperlink ref="F358" r:id="rId73" xr:uid="{00000000-0004-0000-0100-000048000000}"/>
    <hyperlink ref="F361" r:id="rId74" xr:uid="{00000000-0004-0000-0100-000049000000}"/>
    <hyperlink ref="F363" r:id="rId75" xr:uid="{00000000-0004-0000-0100-00004A000000}"/>
    <hyperlink ref="F367" r:id="rId76" xr:uid="{00000000-0004-0000-0100-00004B000000}"/>
    <hyperlink ref="F369" r:id="rId77" xr:uid="{00000000-0004-0000-0100-00004C000000}"/>
    <hyperlink ref="F372" r:id="rId78" xr:uid="{00000000-0004-0000-0100-00004D000000}"/>
    <hyperlink ref="F375" r:id="rId79" xr:uid="{00000000-0004-0000-0100-00004E000000}"/>
    <hyperlink ref="F379" r:id="rId80" xr:uid="{00000000-0004-0000-0100-00004F000000}"/>
    <hyperlink ref="F384" r:id="rId81" xr:uid="{00000000-0004-0000-0100-000050000000}"/>
    <hyperlink ref="F390" r:id="rId82" xr:uid="{00000000-0004-0000-0100-000051000000}"/>
    <hyperlink ref="F394" r:id="rId83" xr:uid="{00000000-0004-0000-0100-000052000000}"/>
    <hyperlink ref="F400" r:id="rId84" xr:uid="{00000000-0004-0000-0100-000053000000}"/>
    <hyperlink ref="F404" r:id="rId85" xr:uid="{00000000-0004-0000-0100-000054000000}"/>
    <hyperlink ref="F408" r:id="rId86" xr:uid="{00000000-0004-0000-0100-00005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815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133</v>
      </c>
      <c r="F9" s="117" t="s">
        <v>816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5.37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87</v>
      </c>
      <c r="E12" s="19" t="s">
        <v>3</v>
      </c>
      <c r="F12" s="201">
        <v>5.37</v>
      </c>
      <c r="G12" s="34"/>
      <c r="H12" s="35"/>
    </row>
    <row r="13" spans="1:8" s="2" customFormat="1" ht="16.899999999999999" customHeight="1">
      <c r="A13" s="34"/>
      <c r="B13" s="35"/>
      <c r="C13" s="202" t="s">
        <v>817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460</v>
      </c>
      <c r="D14" s="200" t="s">
        <v>818</v>
      </c>
      <c r="E14" s="19" t="s">
        <v>82</v>
      </c>
      <c r="F14" s="201">
        <v>5.37</v>
      </c>
      <c r="G14" s="34"/>
      <c r="H14" s="35"/>
    </row>
    <row r="15" spans="1:8" s="2" customFormat="1" ht="16.899999999999999" customHeight="1">
      <c r="A15" s="34"/>
      <c r="B15" s="35"/>
      <c r="C15" s="200" t="s">
        <v>227</v>
      </c>
      <c r="D15" s="200" t="s">
        <v>819</v>
      </c>
      <c r="E15" s="19" t="s">
        <v>82</v>
      </c>
      <c r="F15" s="201">
        <v>5.37</v>
      </c>
      <c r="G15" s="34"/>
      <c r="H15" s="35"/>
    </row>
    <row r="16" spans="1:8" s="2" customFormat="1" ht="16.899999999999999" customHeight="1">
      <c r="A16" s="34"/>
      <c r="B16" s="35"/>
      <c r="C16" s="200" t="s">
        <v>232</v>
      </c>
      <c r="D16" s="200" t="s">
        <v>820</v>
      </c>
      <c r="E16" s="19" t="s">
        <v>82</v>
      </c>
      <c r="F16" s="201">
        <v>5.37</v>
      </c>
      <c r="G16" s="34"/>
      <c r="H16" s="35"/>
    </row>
    <row r="17" spans="1:8" s="2" customFormat="1" ht="16.899999999999999" customHeight="1">
      <c r="A17" s="34"/>
      <c r="B17" s="35"/>
      <c r="C17" s="200" t="s">
        <v>524</v>
      </c>
      <c r="D17" s="200" t="s">
        <v>821</v>
      </c>
      <c r="E17" s="19" t="s">
        <v>82</v>
      </c>
      <c r="F17" s="201">
        <v>5.37</v>
      </c>
      <c r="G17" s="34"/>
      <c r="H17" s="35"/>
    </row>
    <row r="18" spans="1:8" s="2" customFormat="1" ht="16.899999999999999" customHeight="1">
      <c r="A18" s="34"/>
      <c r="B18" s="35"/>
      <c r="C18" s="200" t="s">
        <v>544</v>
      </c>
      <c r="D18" s="200" t="s">
        <v>822</v>
      </c>
      <c r="E18" s="19" t="s">
        <v>82</v>
      </c>
      <c r="F18" s="201">
        <v>5.37</v>
      </c>
      <c r="G18" s="34"/>
      <c r="H18" s="35"/>
    </row>
    <row r="19" spans="1:8" s="2" customFormat="1" ht="22.5">
      <c r="A19" s="34"/>
      <c r="B19" s="35"/>
      <c r="C19" s="200" t="s">
        <v>529</v>
      </c>
      <c r="D19" s="200" t="s">
        <v>823</v>
      </c>
      <c r="E19" s="19" t="s">
        <v>82</v>
      </c>
      <c r="F19" s="201">
        <v>5.37</v>
      </c>
      <c r="G19" s="34"/>
      <c r="H19" s="35"/>
    </row>
    <row r="20" spans="1:8" s="2" customFormat="1" ht="22.5">
      <c r="A20" s="34"/>
      <c r="B20" s="35"/>
      <c r="C20" s="200" t="s">
        <v>539</v>
      </c>
      <c r="D20" s="200" t="s">
        <v>824</v>
      </c>
      <c r="E20" s="19" t="s">
        <v>82</v>
      </c>
      <c r="F20" s="201">
        <v>5.37</v>
      </c>
      <c r="G20" s="34"/>
      <c r="H20" s="35"/>
    </row>
    <row r="21" spans="1:8" s="2" customFormat="1" ht="16.899999999999999" customHeight="1">
      <c r="A21" s="34"/>
      <c r="B21" s="35"/>
      <c r="C21" s="200" t="s">
        <v>567</v>
      </c>
      <c r="D21" s="200" t="s">
        <v>825</v>
      </c>
      <c r="E21" s="19" t="s">
        <v>82</v>
      </c>
      <c r="F21" s="201">
        <v>5.37</v>
      </c>
      <c r="G21" s="34"/>
      <c r="H21" s="35"/>
    </row>
    <row r="22" spans="1:8" s="2" customFormat="1" ht="22.5">
      <c r="A22" s="34"/>
      <c r="B22" s="35"/>
      <c r="C22" s="200" t="s">
        <v>306</v>
      </c>
      <c r="D22" s="200" t="s">
        <v>826</v>
      </c>
      <c r="E22" s="19" t="s">
        <v>82</v>
      </c>
      <c r="F22" s="201">
        <v>5.37</v>
      </c>
      <c r="G22" s="34"/>
      <c r="H22" s="35"/>
    </row>
    <row r="23" spans="1:8" s="2" customFormat="1" ht="16.899999999999999" customHeight="1">
      <c r="A23" s="34"/>
      <c r="B23" s="35"/>
      <c r="C23" s="200" t="s">
        <v>298</v>
      </c>
      <c r="D23" s="200" t="s">
        <v>827</v>
      </c>
      <c r="E23" s="19" t="s">
        <v>82</v>
      </c>
      <c r="F23" s="201">
        <v>20.37</v>
      </c>
      <c r="G23" s="34"/>
      <c r="H23" s="35"/>
    </row>
    <row r="24" spans="1:8" s="2" customFormat="1" ht="16.899999999999999" customHeight="1">
      <c r="A24" s="34"/>
      <c r="B24" s="35"/>
      <c r="C24" s="200" t="s">
        <v>170</v>
      </c>
      <c r="D24" s="200" t="s">
        <v>171</v>
      </c>
      <c r="E24" s="19" t="s">
        <v>82</v>
      </c>
      <c r="F24" s="201">
        <v>5.37</v>
      </c>
      <c r="G24" s="34"/>
      <c r="H24" s="35"/>
    </row>
    <row r="25" spans="1:8" s="2" customFormat="1" ht="16.899999999999999" customHeight="1">
      <c r="A25" s="34"/>
      <c r="B25" s="35"/>
      <c r="C25" s="200" t="s">
        <v>166</v>
      </c>
      <c r="D25" s="200" t="s">
        <v>828</v>
      </c>
      <c r="E25" s="19" t="s">
        <v>82</v>
      </c>
      <c r="F25" s="201">
        <v>5.37</v>
      </c>
      <c r="G25" s="34"/>
      <c r="H25" s="35"/>
    </row>
    <row r="26" spans="1:8" s="2" customFormat="1" ht="16.899999999999999" customHeight="1">
      <c r="A26" s="34"/>
      <c r="B26" s="35"/>
      <c r="C26" s="196" t="s">
        <v>80</v>
      </c>
      <c r="D26" s="197" t="s">
        <v>81</v>
      </c>
      <c r="E26" s="198" t="s">
        <v>82</v>
      </c>
      <c r="F26" s="199">
        <v>20.800999999999998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829</v>
      </c>
      <c r="E27" s="19" t="s">
        <v>3</v>
      </c>
      <c r="F27" s="201">
        <v>23.123999999999999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3</v>
      </c>
      <c r="E28" s="19" t="s">
        <v>3</v>
      </c>
      <c r="F28" s="201">
        <v>0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830</v>
      </c>
      <c r="E29" s="19" t="s">
        <v>3</v>
      </c>
      <c r="F29" s="201">
        <v>-2.323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159</v>
      </c>
      <c r="E30" s="19" t="s">
        <v>3</v>
      </c>
      <c r="F30" s="201">
        <v>20.800999999999998</v>
      </c>
      <c r="G30" s="34"/>
      <c r="H30" s="35"/>
    </row>
    <row r="31" spans="1:8" s="2" customFormat="1" ht="16.899999999999999" customHeight="1">
      <c r="A31" s="34"/>
      <c r="B31" s="35"/>
      <c r="C31" s="202" t="s">
        <v>817</v>
      </c>
      <c r="D31" s="34"/>
      <c r="E31" s="34"/>
      <c r="F31" s="34"/>
      <c r="G31" s="34"/>
      <c r="H31" s="35"/>
    </row>
    <row r="32" spans="1:8" s="2" customFormat="1" ht="22.5">
      <c r="A32" s="34"/>
      <c r="B32" s="35"/>
      <c r="C32" s="200" t="s">
        <v>285</v>
      </c>
      <c r="D32" s="200" t="s">
        <v>831</v>
      </c>
      <c r="E32" s="19" t="s">
        <v>82</v>
      </c>
      <c r="F32" s="201">
        <v>4.16</v>
      </c>
      <c r="G32" s="34"/>
      <c r="H32" s="35"/>
    </row>
    <row r="33" spans="1:8" s="2" customFormat="1" ht="16.899999999999999" customHeight="1">
      <c r="A33" s="34"/>
      <c r="B33" s="35"/>
      <c r="C33" s="200" t="s">
        <v>600</v>
      </c>
      <c r="D33" s="200" t="s">
        <v>832</v>
      </c>
      <c r="E33" s="19" t="s">
        <v>82</v>
      </c>
      <c r="F33" s="201">
        <v>20.800999999999998</v>
      </c>
      <c r="G33" s="34"/>
      <c r="H33" s="35"/>
    </row>
    <row r="34" spans="1:8" s="2" customFormat="1" ht="16.899999999999999" customHeight="1">
      <c r="A34" s="34"/>
      <c r="B34" s="35"/>
      <c r="C34" s="200" t="s">
        <v>236</v>
      </c>
      <c r="D34" s="200" t="s">
        <v>833</v>
      </c>
      <c r="E34" s="19" t="s">
        <v>82</v>
      </c>
      <c r="F34" s="201">
        <v>20.800999999999998</v>
      </c>
      <c r="G34" s="34"/>
      <c r="H34" s="35"/>
    </row>
    <row r="35" spans="1:8" s="2" customFormat="1" ht="22.5">
      <c r="A35" s="34"/>
      <c r="B35" s="35"/>
      <c r="C35" s="200" t="s">
        <v>615</v>
      </c>
      <c r="D35" s="200" t="s">
        <v>834</v>
      </c>
      <c r="E35" s="19" t="s">
        <v>82</v>
      </c>
      <c r="F35" s="201">
        <v>20.800999999999998</v>
      </c>
      <c r="G35" s="34"/>
      <c r="H35" s="35"/>
    </row>
    <row r="36" spans="1:8" s="2" customFormat="1" ht="16.899999999999999" customHeight="1">
      <c r="A36" s="34"/>
      <c r="B36" s="35"/>
      <c r="C36" s="196" t="s">
        <v>89</v>
      </c>
      <c r="D36" s="197" t="s">
        <v>90</v>
      </c>
      <c r="E36" s="198" t="s">
        <v>91</v>
      </c>
      <c r="F36" s="199">
        <v>9.84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835</v>
      </c>
      <c r="E37" s="19" t="s">
        <v>3</v>
      </c>
      <c r="F37" s="201">
        <v>9.84</v>
      </c>
      <c r="G37" s="34"/>
      <c r="H37" s="35"/>
    </row>
    <row r="38" spans="1:8" s="2" customFormat="1" ht="16.899999999999999" customHeight="1">
      <c r="A38" s="34"/>
      <c r="B38" s="35"/>
      <c r="C38" s="202" t="s">
        <v>817</v>
      </c>
      <c r="D38" s="34"/>
      <c r="E38" s="34"/>
      <c r="F38" s="34"/>
      <c r="G38" s="34"/>
      <c r="H38" s="35"/>
    </row>
    <row r="39" spans="1:8" s="2" customFormat="1" ht="16.899999999999999" customHeight="1">
      <c r="A39" s="34"/>
      <c r="B39" s="35"/>
      <c r="C39" s="200" t="s">
        <v>470</v>
      </c>
      <c r="D39" s="200" t="s">
        <v>836</v>
      </c>
      <c r="E39" s="19" t="s">
        <v>162</v>
      </c>
      <c r="F39" s="201">
        <v>9.84</v>
      </c>
      <c r="G39" s="34"/>
      <c r="H39" s="35"/>
    </row>
    <row r="40" spans="1:8" s="2" customFormat="1" ht="16.899999999999999" customHeight="1">
      <c r="A40" s="34"/>
      <c r="B40" s="35"/>
      <c r="C40" s="200" t="s">
        <v>572</v>
      </c>
      <c r="D40" s="200" t="s">
        <v>837</v>
      </c>
      <c r="E40" s="19" t="s">
        <v>82</v>
      </c>
      <c r="F40" s="201">
        <v>8.7949999999999999</v>
      </c>
      <c r="G40" s="34"/>
      <c r="H40" s="35"/>
    </row>
    <row r="41" spans="1:8" s="2" customFormat="1" ht="16.899999999999999" customHeight="1">
      <c r="A41" s="34"/>
      <c r="B41" s="35"/>
      <c r="C41" s="200" t="s">
        <v>586</v>
      </c>
      <c r="D41" s="200" t="s">
        <v>838</v>
      </c>
      <c r="E41" s="19" t="s">
        <v>162</v>
      </c>
      <c r="F41" s="201">
        <v>14.04</v>
      </c>
      <c r="G41" s="34"/>
      <c r="H41" s="35"/>
    </row>
    <row r="42" spans="1:8" s="2" customFormat="1" ht="16.899999999999999" customHeight="1">
      <c r="A42" s="34"/>
      <c r="B42" s="35"/>
      <c r="C42" s="200" t="s">
        <v>631</v>
      </c>
      <c r="D42" s="200" t="s">
        <v>839</v>
      </c>
      <c r="E42" s="19" t="s">
        <v>162</v>
      </c>
      <c r="F42" s="201">
        <v>21.59</v>
      </c>
      <c r="G42" s="34"/>
      <c r="H42" s="35"/>
    </row>
    <row r="43" spans="1:8" s="2" customFormat="1" ht="16.899999999999999" customHeight="1">
      <c r="A43" s="34"/>
      <c r="B43" s="35"/>
      <c r="C43" s="196" t="s">
        <v>840</v>
      </c>
      <c r="D43" s="197" t="s">
        <v>841</v>
      </c>
      <c r="E43" s="198" t="s">
        <v>91</v>
      </c>
      <c r="F43" s="199">
        <v>9.84</v>
      </c>
      <c r="G43" s="34"/>
      <c r="H43" s="35"/>
    </row>
    <row r="44" spans="1:8" s="2" customFormat="1" ht="16.899999999999999" customHeight="1">
      <c r="A44" s="34"/>
      <c r="B44" s="35"/>
      <c r="C44" s="200" t="s">
        <v>3</v>
      </c>
      <c r="D44" s="200" t="s">
        <v>89</v>
      </c>
      <c r="E44" s="19" t="s">
        <v>3</v>
      </c>
      <c r="F44" s="201">
        <v>9.84</v>
      </c>
      <c r="G44" s="34"/>
      <c r="H44" s="35"/>
    </row>
    <row r="45" spans="1:8" s="2" customFormat="1" ht="16.899999999999999" customHeight="1">
      <c r="A45" s="34"/>
      <c r="B45" s="35"/>
      <c r="C45" s="200" t="s">
        <v>3</v>
      </c>
      <c r="D45" s="200" t="s">
        <v>159</v>
      </c>
      <c r="E45" s="19" t="s">
        <v>3</v>
      </c>
      <c r="F45" s="201">
        <v>9.84</v>
      </c>
      <c r="G45" s="34"/>
      <c r="H45" s="35"/>
    </row>
    <row r="46" spans="1:8" s="2" customFormat="1" ht="16.899999999999999" customHeight="1">
      <c r="A46" s="34"/>
      <c r="B46" s="35"/>
      <c r="C46" s="196" t="s">
        <v>842</v>
      </c>
      <c r="D46" s="197" t="s">
        <v>843</v>
      </c>
      <c r="E46" s="198" t="s">
        <v>82</v>
      </c>
      <c r="F46" s="199">
        <v>0</v>
      </c>
      <c r="G46" s="34"/>
      <c r="H46" s="35"/>
    </row>
    <row r="47" spans="1:8" s="2" customFormat="1" ht="16.899999999999999" customHeight="1">
      <c r="A47" s="34"/>
      <c r="B47" s="35"/>
      <c r="C47" s="196" t="s">
        <v>844</v>
      </c>
      <c r="D47" s="197" t="s">
        <v>845</v>
      </c>
      <c r="E47" s="198" t="s">
        <v>82</v>
      </c>
      <c r="F47" s="199">
        <v>0</v>
      </c>
      <c r="G47" s="34"/>
      <c r="H47" s="35"/>
    </row>
    <row r="48" spans="1:8" s="2" customFormat="1" ht="7.35" customHeight="1">
      <c r="A48" s="34"/>
      <c r="B48" s="44"/>
      <c r="C48" s="45"/>
      <c r="D48" s="45"/>
      <c r="E48" s="45"/>
      <c r="F48" s="45"/>
      <c r="G48" s="45"/>
      <c r="H48" s="35"/>
    </row>
    <row r="49" spans="1:8" s="2" customFormat="1">
      <c r="A49" s="34"/>
      <c r="B49" s="34"/>
      <c r="C49" s="34"/>
      <c r="D49" s="34"/>
      <c r="E49" s="34"/>
      <c r="F49" s="34"/>
      <c r="G49" s="34"/>
      <c r="H49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846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847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848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849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850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851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852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853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854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855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856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857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858</v>
      </c>
      <c r="F19" s="338" t="s">
        <v>859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860</v>
      </c>
      <c r="F20" s="338" t="s">
        <v>861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862</v>
      </c>
      <c r="F21" s="338" t="s">
        <v>863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864</v>
      </c>
      <c r="F22" s="338" t="s">
        <v>865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866</v>
      </c>
      <c r="F23" s="338" t="s">
        <v>867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868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869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870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871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872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873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874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875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876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132</v>
      </c>
      <c r="F36" s="212"/>
      <c r="G36" s="338" t="s">
        <v>877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878</v>
      </c>
      <c r="F37" s="212"/>
      <c r="G37" s="338" t="s">
        <v>879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880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881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133</v>
      </c>
      <c r="F40" s="212"/>
      <c r="G40" s="338" t="s">
        <v>882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134</v>
      </c>
      <c r="F41" s="212"/>
      <c r="G41" s="338" t="s">
        <v>883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884</v>
      </c>
      <c r="F42" s="212"/>
      <c r="G42" s="338" t="s">
        <v>885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886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887</v>
      </c>
      <c r="F44" s="212"/>
      <c r="G44" s="338" t="s">
        <v>888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136</v>
      </c>
      <c r="F45" s="212"/>
      <c r="G45" s="338" t="s">
        <v>889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890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891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892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893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894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895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896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897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898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899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900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901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902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903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904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905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906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907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908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909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910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911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912</v>
      </c>
      <c r="D76" s="228"/>
      <c r="E76" s="228"/>
      <c r="F76" s="228" t="s">
        <v>913</v>
      </c>
      <c r="G76" s="229"/>
      <c r="H76" s="228" t="s">
        <v>51</v>
      </c>
      <c r="I76" s="228" t="s">
        <v>54</v>
      </c>
      <c r="J76" s="228" t="s">
        <v>914</v>
      </c>
      <c r="K76" s="227"/>
    </row>
    <row r="77" spans="2:11" s="1" customFormat="1" ht="17.25" customHeight="1">
      <c r="B77" s="226"/>
      <c r="C77" s="230" t="s">
        <v>915</v>
      </c>
      <c r="D77" s="230"/>
      <c r="E77" s="230"/>
      <c r="F77" s="231" t="s">
        <v>916</v>
      </c>
      <c r="G77" s="232"/>
      <c r="H77" s="230"/>
      <c r="I77" s="230"/>
      <c r="J77" s="230" t="s">
        <v>917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918</v>
      </c>
      <c r="G79" s="237"/>
      <c r="H79" s="215" t="s">
        <v>919</v>
      </c>
      <c r="I79" s="215" t="s">
        <v>920</v>
      </c>
      <c r="J79" s="215">
        <v>20</v>
      </c>
      <c r="K79" s="227"/>
    </row>
    <row r="80" spans="2:11" s="1" customFormat="1" ht="15" customHeight="1">
      <c r="B80" s="226"/>
      <c r="C80" s="215" t="s">
        <v>921</v>
      </c>
      <c r="D80" s="215"/>
      <c r="E80" s="215"/>
      <c r="F80" s="236" t="s">
        <v>918</v>
      </c>
      <c r="G80" s="237"/>
      <c r="H80" s="215" t="s">
        <v>922</v>
      </c>
      <c r="I80" s="215" t="s">
        <v>920</v>
      </c>
      <c r="J80" s="215">
        <v>120</v>
      </c>
      <c r="K80" s="227"/>
    </row>
    <row r="81" spans="2:11" s="1" customFormat="1" ht="15" customHeight="1">
      <c r="B81" s="238"/>
      <c r="C81" s="215" t="s">
        <v>923</v>
      </c>
      <c r="D81" s="215"/>
      <c r="E81" s="215"/>
      <c r="F81" s="236" t="s">
        <v>924</v>
      </c>
      <c r="G81" s="237"/>
      <c r="H81" s="215" t="s">
        <v>925</v>
      </c>
      <c r="I81" s="215" t="s">
        <v>920</v>
      </c>
      <c r="J81" s="215">
        <v>50</v>
      </c>
      <c r="K81" s="227"/>
    </row>
    <row r="82" spans="2:11" s="1" customFormat="1" ht="15" customHeight="1">
      <c r="B82" s="238"/>
      <c r="C82" s="215" t="s">
        <v>926</v>
      </c>
      <c r="D82" s="215"/>
      <c r="E82" s="215"/>
      <c r="F82" s="236" t="s">
        <v>918</v>
      </c>
      <c r="G82" s="237"/>
      <c r="H82" s="215" t="s">
        <v>927</v>
      </c>
      <c r="I82" s="215" t="s">
        <v>928</v>
      </c>
      <c r="J82" s="215"/>
      <c r="K82" s="227"/>
    </row>
    <row r="83" spans="2:11" s="1" customFormat="1" ht="15" customHeight="1">
      <c r="B83" s="238"/>
      <c r="C83" s="239" t="s">
        <v>929</v>
      </c>
      <c r="D83" s="239"/>
      <c r="E83" s="239"/>
      <c r="F83" s="240" t="s">
        <v>924</v>
      </c>
      <c r="G83" s="239"/>
      <c r="H83" s="239" t="s">
        <v>930</v>
      </c>
      <c r="I83" s="239" t="s">
        <v>920</v>
      </c>
      <c r="J83" s="239">
        <v>15</v>
      </c>
      <c r="K83" s="227"/>
    </row>
    <row r="84" spans="2:11" s="1" customFormat="1" ht="15" customHeight="1">
      <c r="B84" s="238"/>
      <c r="C84" s="239" t="s">
        <v>931</v>
      </c>
      <c r="D84" s="239"/>
      <c r="E84" s="239"/>
      <c r="F84" s="240" t="s">
        <v>924</v>
      </c>
      <c r="G84" s="239"/>
      <c r="H84" s="239" t="s">
        <v>932</v>
      </c>
      <c r="I84" s="239" t="s">
        <v>920</v>
      </c>
      <c r="J84" s="239">
        <v>15</v>
      </c>
      <c r="K84" s="227"/>
    </row>
    <row r="85" spans="2:11" s="1" customFormat="1" ht="15" customHeight="1">
      <c r="B85" s="238"/>
      <c r="C85" s="239" t="s">
        <v>933</v>
      </c>
      <c r="D85" s="239"/>
      <c r="E85" s="239"/>
      <c r="F85" s="240" t="s">
        <v>924</v>
      </c>
      <c r="G85" s="239"/>
      <c r="H85" s="239" t="s">
        <v>934</v>
      </c>
      <c r="I85" s="239" t="s">
        <v>920</v>
      </c>
      <c r="J85" s="239">
        <v>20</v>
      </c>
      <c r="K85" s="227"/>
    </row>
    <row r="86" spans="2:11" s="1" customFormat="1" ht="15" customHeight="1">
      <c r="B86" s="238"/>
      <c r="C86" s="239" t="s">
        <v>935</v>
      </c>
      <c r="D86" s="239"/>
      <c r="E86" s="239"/>
      <c r="F86" s="240" t="s">
        <v>924</v>
      </c>
      <c r="G86" s="239"/>
      <c r="H86" s="239" t="s">
        <v>936</v>
      </c>
      <c r="I86" s="239" t="s">
        <v>920</v>
      </c>
      <c r="J86" s="239">
        <v>20</v>
      </c>
      <c r="K86" s="227"/>
    </row>
    <row r="87" spans="2:11" s="1" customFormat="1" ht="15" customHeight="1">
      <c r="B87" s="238"/>
      <c r="C87" s="215" t="s">
        <v>937</v>
      </c>
      <c r="D87" s="215"/>
      <c r="E87" s="215"/>
      <c r="F87" s="236" t="s">
        <v>924</v>
      </c>
      <c r="G87" s="237"/>
      <c r="H87" s="215" t="s">
        <v>938</v>
      </c>
      <c r="I87" s="215" t="s">
        <v>920</v>
      </c>
      <c r="J87" s="215">
        <v>50</v>
      </c>
      <c r="K87" s="227"/>
    </row>
    <row r="88" spans="2:11" s="1" customFormat="1" ht="15" customHeight="1">
      <c r="B88" s="238"/>
      <c r="C88" s="215" t="s">
        <v>939</v>
      </c>
      <c r="D88" s="215"/>
      <c r="E88" s="215"/>
      <c r="F88" s="236" t="s">
        <v>924</v>
      </c>
      <c r="G88" s="237"/>
      <c r="H88" s="215" t="s">
        <v>940</v>
      </c>
      <c r="I88" s="215" t="s">
        <v>920</v>
      </c>
      <c r="J88" s="215">
        <v>20</v>
      </c>
      <c r="K88" s="227"/>
    </row>
    <row r="89" spans="2:11" s="1" customFormat="1" ht="15" customHeight="1">
      <c r="B89" s="238"/>
      <c r="C89" s="215" t="s">
        <v>941</v>
      </c>
      <c r="D89" s="215"/>
      <c r="E89" s="215"/>
      <c r="F89" s="236" t="s">
        <v>924</v>
      </c>
      <c r="G89" s="237"/>
      <c r="H89" s="215" t="s">
        <v>942</v>
      </c>
      <c r="I89" s="215" t="s">
        <v>920</v>
      </c>
      <c r="J89" s="215">
        <v>20</v>
      </c>
      <c r="K89" s="227"/>
    </row>
    <row r="90" spans="2:11" s="1" customFormat="1" ht="15" customHeight="1">
      <c r="B90" s="238"/>
      <c r="C90" s="215" t="s">
        <v>943</v>
      </c>
      <c r="D90" s="215"/>
      <c r="E90" s="215"/>
      <c r="F90" s="236" t="s">
        <v>924</v>
      </c>
      <c r="G90" s="237"/>
      <c r="H90" s="215" t="s">
        <v>944</v>
      </c>
      <c r="I90" s="215" t="s">
        <v>920</v>
      </c>
      <c r="J90" s="215">
        <v>50</v>
      </c>
      <c r="K90" s="227"/>
    </row>
    <row r="91" spans="2:11" s="1" customFormat="1" ht="15" customHeight="1">
      <c r="B91" s="238"/>
      <c r="C91" s="215" t="s">
        <v>945</v>
      </c>
      <c r="D91" s="215"/>
      <c r="E91" s="215"/>
      <c r="F91" s="236" t="s">
        <v>924</v>
      </c>
      <c r="G91" s="237"/>
      <c r="H91" s="215" t="s">
        <v>945</v>
      </c>
      <c r="I91" s="215" t="s">
        <v>920</v>
      </c>
      <c r="J91" s="215">
        <v>50</v>
      </c>
      <c r="K91" s="227"/>
    </row>
    <row r="92" spans="2:11" s="1" customFormat="1" ht="15" customHeight="1">
      <c r="B92" s="238"/>
      <c r="C92" s="215" t="s">
        <v>946</v>
      </c>
      <c r="D92" s="215"/>
      <c r="E92" s="215"/>
      <c r="F92" s="236" t="s">
        <v>924</v>
      </c>
      <c r="G92" s="237"/>
      <c r="H92" s="215" t="s">
        <v>947</v>
      </c>
      <c r="I92" s="215" t="s">
        <v>920</v>
      </c>
      <c r="J92" s="215">
        <v>255</v>
      </c>
      <c r="K92" s="227"/>
    </row>
    <row r="93" spans="2:11" s="1" customFormat="1" ht="15" customHeight="1">
      <c r="B93" s="238"/>
      <c r="C93" s="215" t="s">
        <v>948</v>
      </c>
      <c r="D93" s="215"/>
      <c r="E93" s="215"/>
      <c r="F93" s="236" t="s">
        <v>918</v>
      </c>
      <c r="G93" s="237"/>
      <c r="H93" s="215" t="s">
        <v>949</v>
      </c>
      <c r="I93" s="215" t="s">
        <v>950</v>
      </c>
      <c r="J93" s="215"/>
      <c r="K93" s="227"/>
    </row>
    <row r="94" spans="2:11" s="1" customFormat="1" ht="15" customHeight="1">
      <c r="B94" s="238"/>
      <c r="C94" s="215" t="s">
        <v>951</v>
      </c>
      <c r="D94" s="215"/>
      <c r="E94" s="215"/>
      <c r="F94" s="236" t="s">
        <v>918</v>
      </c>
      <c r="G94" s="237"/>
      <c r="H94" s="215" t="s">
        <v>952</v>
      </c>
      <c r="I94" s="215" t="s">
        <v>953</v>
      </c>
      <c r="J94" s="215"/>
      <c r="K94" s="227"/>
    </row>
    <row r="95" spans="2:11" s="1" customFormat="1" ht="15" customHeight="1">
      <c r="B95" s="238"/>
      <c r="C95" s="215" t="s">
        <v>954</v>
      </c>
      <c r="D95" s="215"/>
      <c r="E95" s="215"/>
      <c r="F95" s="236" t="s">
        <v>918</v>
      </c>
      <c r="G95" s="237"/>
      <c r="H95" s="215" t="s">
        <v>954</v>
      </c>
      <c r="I95" s="215" t="s">
        <v>953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918</v>
      </c>
      <c r="G96" s="237"/>
      <c r="H96" s="215" t="s">
        <v>955</v>
      </c>
      <c r="I96" s="215" t="s">
        <v>953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918</v>
      </c>
      <c r="G97" s="237"/>
      <c r="H97" s="215" t="s">
        <v>956</v>
      </c>
      <c r="I97" s="215" t="s">
        <v>953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957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912</v>
      </c>
      <c r="D103" s="228"/>
      <c r="E103" s="228"/>
      <c r="F103" s="228" t="s">
        <v>913</v>
      </c>
      <c r="G103" s="229"/>
      <c r="H103" s="228" t="s">
        <v>51</v>
      </c>
      <c r="I103" s="228" t="s">
        <v>54</v>
      </c>
      <c r="J103" s="228" t="s">
        <v>914</v>
      </c>
      <c r="K103" s="227"/>
    </row>
    <row r="104" spans="2:11" s="1" customFormat="1" ht="17.25" customHeight="1">
      <c r="B104" s="226"/>
      <c r="C104" s="230" t="s">
        <v>915</v>
      </c>
      <c r="D104" s="230"/>
      <c r="E104" s="230"/>
      <c r="F104" s="231" t="s">
        <v>916</v>
      </c>
      <c r="G104" s="232"/>
      <c r="H104" s="230"/>
      <c r="I104" s="230"/>
      <c r="J104" s="230" t="s">
        <v>917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918</v>
      </c>
      <c r="G106" s="215"/>
      <c r="H106" s="215" t="s">
        <v>958</v>
      </c>
      <c r="I106" s="215" t="s">
        <v>920</v>
      </c>
      <c r="J106" s="215">
        <v>20</v>
      </c>
      <c r="K106" s="227"/>
    </row>
    <row r="107" spans="2:11" s="1" customFormat="1" ht="15" customHeight="1">
      <c r="B107" s="226"/>
      <c r="C107" s="215" t="s">
        <v>921</v>
      </c>
      <c r="D107" s="215"/>
      <c r="E107" s="215"/>
      <c r="F107" s="236" t="s">
        <v>918</v>
      </c>
      <c r="G107" s="215"/>
      <c r="H107" s="215" t="s">
        <v>958</v>
      </c>
      <c r="I107" s="215" t="s">
        <v>920</v>
      </c>
      <c r="J107" s="215">
        <v>120</v>
      </c>
      <c r="K107" s="227"/>
    </row>
    <row r="108" spans="2:11" s="1" customFormat="1" ht="15" customHeight="1">
      <c r="B108" s="238"/>
      <c r="C108" s="215" t="s">
        <v>923</v>
      </c>
      <c r="D108" s="215"/>
      <c r="E108" s="215"/>
      <c r="F108" s="236" t="s">
        <v>924</v>
      </c>
      <c r="G108" s="215"/>
      <c r="H108" s="215" t="s">
        <v>958</v>
      </c>
      <c r="I108" s="215" t="s">
        <v>920</v>
      </c>
      <c r="J108" s="215">
        <v>50</v>
      </c>
      <c r="K108" s="227"/>
    </row>
    <row r="109" spans="2:11" s="1" customFormat="1" ht="15" customHeight="1">
      <c r="B109" s="238"/>
      <c r="C109" s="215" t="s">
        <v>926</v>
      </c>
      <c r="D109" s="215"/>
      <c r="E109" s="215"/>
      <c r="F109" s="236" t="s">
        <v>918</v>
      </c>
      <c r="G109" s="215"/>
      <c r="H109" s="215" t="s">
        <v>958</v>
      </c>
      <c r="I109" s="215" t="s">
        <v>928</v>
      </c>
      <c r="J109" s="215"/>
      <c r="K109" s="227"/>
    </row>
    <row r="110" spans="2:11" s="1" customFormat="1" ht="15" customHeight="1">
      <c r="B110" s="238"/>
      <c r="C110" s="215" t="s">
        <v>937</v>
      </c>
      <c r="D110" s="215"/>
      <c r="E110" s="215"/>
      <c r="F110" s="236" t="s">
        <v>924</v>
      </c>
      <c r="G110" s="215"/>
      <c r="H110" s="215" t="s">
        <v>958</v>
      </c>
      <c r="I110" s="215" t="s">
        <v>920</v>
      </c>
      <c r="J110" s="215">
        <v>50</v>
      </c>
      <c r="K110" s="227"/>
    </row>
    <row r="111" spans="2:11" s="1" customFormat="1" ht="15" customHeight="1">
      <c r="B111" s="238"/>
      <c r="C111" s="215" t="s">
        <v>945</v>
      </c>
      <c r="D111" s="215"/>
      <c r="E111" s="215"/>
      <c r="F111" s="236" t="s">
        <v>924</v>
      </c>
      <c r="G111" s="215"/>
      <c r="H111" s="215" t="s">
        <v>958</v>
      </c>
      <c r="I111" s="215" t="s">
        <v>920</v>
      </c>
      <c r="J111" s="215">
        <v>50</v>
      </c>
      <c r="K111" s="227"/>
    </row>
    <row r="112" spans="2:11" s="1" customFormat="1" ht="15" customHeight="1">
      <c r="B112" s="238"/>
      <c r="C112" s="215" t="s">
        <v>943</v>
      </c>
      <c r="D112" s="215"/>
      <c r="E112" s="215"/>
      <c r="F112" s="236" t="s">
        <v>924</v>
      </c>
      <c r="G112" s="215"/>
      <c r="H112" s="215" t="s">
        <v>958</v>
      </c>
      <c r="I112" s="215" t="s">
        <v>920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918</v>
      </c>
      <c r="G113" s="215"/>
      <c r="H113" s="215" t="s">
        <v>959</v>
      </c>
      <c r="I113" s="215" t="s">
        <v>920</v>
      </c>
      <c r="J113" s="215">
        <v>20</v>
      </c>
      <c r="K113" s="227"/>
    </row>
    <row r="114" spans="2:11" s="1" customFormat="1" ht="15" customHeight="1">
      <c r="B114" s="238"/>
      <c r="C114" s="215" t="s">
        <v>960</v>
      </c>
      <c r="D114" s="215"/>
      <c r="E114" s="215"/>
      <c r="F114" s="236" t="s">
        <v>918</v>
      </c>
      <c r="G114" s="215"/>
      <c r="H114" s="215" t="s">
        <v>961</v>
      </c>
      <c r="I114" s="215" t="s">
        <v>920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918</v>
      </c>
      <c r="G115" s="215"/>
      <c r="H115" s="215" t="s">
        <v>962</v>
      </c>
      <c r="I115" s="215" t="s">
        <v>953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918</v>
      </c>
      <c r="G116" s="215"/>
      <c r="H116" s="215" t="s">
        <v>963</v>
      </c>
      <c r="I116" s="215" t="s">
        <v>953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918</v>
      </c>
      <c r="G117" s="215"/>
      <c r="H117" s="215" t="s">
        <v>964</v>
      </c>
      <c r="I117" s="215" t="s">
        <v>965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966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912</v>
      </c>
      <c r="D123" s="228"/>
      <c r="E123" s="228"/>
      <c r="F123" s="228" t="s">
        <v>913</v>
      </c>
      <c r="G123" s="229"/>
      <c r="H123" s="228" t="s">
        <v>51</v>
      </c>
      <c r="I123" s="228" t="s">
        <v>54</v>
      </c>
      <c r="J123" s="228" t="s">
        <v>914</v>
      </c>
      <c r="K123" s="257"/>
    </row>
    <row r="124" spans="2:11" s="1" customFormat="1" ht="17.25" customHeight="1">
      <c r="B124" s="256"/>
      <c r="C124" s="230" t="s">
        <v>915</v>
      </c>
      <c r="D124" s="230"/>
      <c r="E124" s="230"/>
      <c r="F124" s="231" t="s">
        <v>916</v>
      </c>
      <c r="G124" s="232"/>
      <c r="H124" s="230"/>
      <c r="I124" s="230"/>
      <c r="J124" s="230" t="s">
        <v>917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921</v>
      </c>
      <c r="D126" s="235"/>
      <c r="E126" s="235"/>
      <c r="F126" s="236" t="s">
        <v>918</v>
      </c>
      <c r="G126" s="215"/>
      <c r="H126" s="215" t="s">
        <v>958</v>
      </c>
      <c r="I126" s="215" t="s">
        <v>920</v>
      </c>
      <c r="J126" s="215">
        <v>120</v>
      </c>
      <c r="K126" s="261"/>
    </row>
    <row r="127" spans="2:11" s="1" customFormat="1" ht="15" customHeight="1">
      <c r="B127" s="258"/>
      <c r="C127" s="215" t="s">
        <v>967</v>
      </c>
      <c r="D127" s="215"/>
      <c r="E127" s="215"/>
      <c r="F127" s="236" t="s">
        <v>918</v>
      </c>
      <c r="G127" s="215"/>
      <c r="H127" s="215" t="s">
        <v>968</v>
      </c>
      <c r="I127" s="215" t="s">
        <v>920</v>
      </c>
      <c r="J127" s="215" t="s">
        <v>969</v>
      </c>
      <c r="K127" s="261"/>
    </row>
    <row r="128" spans="2:11" s="1" customFormat="1" ht="15" customHeight="1">
      <c r="B128" s="258"/>
      <c r="C128" s="215" t="s">
        <v>866</v>
      </c>
      <c r="D128" s="215"/>
      <c r="E128" s="215"/>
      <c r="F128" s="236" t="s">
        <v>918</v>
      </c>
      <c r="G128" s="215"/>
      <c r="H128" s="215" t="s">
        <v>970</v>
      </c>
      <c r="I128" s="215" t="s">
        <v>920</v>
      </c>
      <c r="J128" s="215" t="s">
        <v>969</v>
      </c>
      <c r="K128" s="261"/>
    </row>
    <row r="129" spans="2:11" s="1" customFormat="1" ht="15" customHeight="1">
      <c r="B129" s="258"/>
      <c r="C129" s="215" t="s">
        <v>929</v>
      </c>
      <c r="D129" s="215"/>
      <c r="E129" s="215"/>
      <c r="F129" s="236" t="s">
        <v>924</v>
      </c>
      <c r="G129" s="215"/>
      <c r="H129" s="215" t="s">
        <v>930</v>
      </c>
      <c r="I129" s="215" t="s">
        <v>920</v>
      </c>
      <c r="J129" s="215">
        <v>15</v>
      </c>
      <c r="K129" s="261"/>
    </row>
    <row r="130" spans="2:11" s="1" customFormat="1" ht="15" customHeight="1">
      <c r="B130" s="258"/>
      <c r="C130" s="239" t="s">
        <v>931</v>
      </c>
      <c r="D130" s="239"/>
      <c r="E130" s="239"/>
      <c r="F130" s="240" t="s">
        <v>924</v>
      </c>
      <c r="G130" s="239"/>
      <c r="H130" s="239" t="s">
        <v>932</v>
      </c>
      <c r="I130" s="239" t="s">
        <v>920</v>
      </c>
      <c r="J130" s="239">
        <v>15</v>
      </c>
      <c r="K130" s="261"/>
    </row>
    <row r="131" spans="2:11" s="1" customFormat="1" ht="15" customHeight="1">
      <c r="B131" s="258"/>
      <c r="C131" s="239" t="s">
        <v>933</v>
      </c>
      <c r="D131" s="239"/>
      <c r="E131" s="239"/>
      <c r="F131" s="240" t="s">
        <v>924</v>
      </c>
      <c r="G131" s="239"/>
      <c r="H131" s="239" t="s">
        <v>934</v>
      </c>
      <c r="I131" s="239" t="s">
        <v>920</v>
      </c>
      <c r="J131" s="239">
        <v>20</v>
      </c>
      <c r="K131" s="261"/>
    </row>
    <row r="132" spans="2:11" s="1" customFormat="1" ht="15" customHeight="1">
      <c r="B132" s="258"/>
      <c r="C132" s="239" t="s">
        <v>935</v>
      </c>
      <c r="D132" s="239"/>
      <c r="E132" s="239"/>
      <c r="F132" s="240" t="s">
        <v>924</v>
      </c>
      <c r="G132" s="239"/>
      <c r="H132" s="239" t="s">
        <v>936</v>
      </c>
      <c r="I132" s="239" t="s">
        <v>920</v>
      </c>
      <c r="J132" s="239">
        <v>20</v>
      </c>
      <c r="K132" s="261"/>
    </row>
    <row r="133" spans="2:11" s="1" customFormat="1" ht="15" customHeight="1">
      <c r="B133" s="258"/>
      <c r="C133" s="215" t="s">
        <v>923</v>
      </c>
      <c r="D133" s="215"/>
      <c r="E133" s="215"/>
      <c r="F133" s="236" t="s">
        <v>924</v>
      </c>
      <c r="G133" s="215"/>
      <c r="H133" s="215" t="s">
        <v>958</v>
      </c>
      <c r="I133" s="215" t="s">
        <v>920</v>
      </c>
      <c r="J133" s="215">
        <v>50</v>
      </c>
      <c r="K133" s="261"/>
    </row>
    <row r="134" spans="2:11" s="1" customFormat="1" ht="15" customHeight="1">
      <c r="B134" s="258"/>
      <c r="C134" s="215" t="s">
        <v>937</v>
      </c>
      <c r="D134" s="215"/>
      <c r="E134" s="215"/>
      <c r="F134" s="236" t="s">
        <v>924</v>
      </c>
      <c r="G134" s="215"/>
      <c r="H134" s="215" t="s">
        <v>958</v>
      </c>
      <c r="I134" s="215" t="s">
        <v>920</v>
      </c>
      <c r="J134" s="215">
        <v>50</v>
      </c>
      <c r="K134" s="261"/>
    </row>
    <row r="135" spans="2:11" s="1" customFormat="1" ht="15" customHeight="1">
      <c r="B135" s="258"/>
      <c r="C135" s="215" t="s">
        <v>943</v>
      </c>
      <c r="D135" s="215"/>
      <c r="E135" s="215"/>
      <c r="F135" s="236" t="s">
        <v>924</v>
      </c>
      <c r="G135" s="215"/>
      <c r="H135" s="215" t="s">
        <v>958</v>
      </c>
      <c r="I135" s="215" t="s">
        <v>920</v>
      </c>
      <c r="J135" s="215">
        <v>50</v>
      </c>
      <c r="K135" s="261"/>
    </row>
    <row r="136" spans="2:11" s="1" customFormat="1" ht="15" customHeight="1">
      <c r="B136" s="258"/>
      <c r="C136" s="215" t="s">
        <v>945</v>
      </c>
      <c r="D136" s="215"/>
      <c r="E136" s="215"/>
      <c r="F136" s="236" t="s">
        <v>924</v>
      </c>
      <c r="G136" s="215"/>
      <c r="H136" s="215" t="s">
        <v>958</v>
      </c>
      <c r="I136" s="215" t="s">
        <v>920</v>
      </c>
      <c r="J136" s="215">
        <v>50</v>
      </c>
      <c r="K136" s="261"/>
    </row>
    <row r="137" spans="2:11" s="1" customFormat="1" ht="15" customHeight="1">
      <c r="B137" s="258"/>
      <c r="C137" s="215" t="s">
        <v>946</v>
      </c>
      <c r="D137" s="215"/>
      <c r="E137" s="215"/>
      <c r="F137" s="236" t="s">
        <v>924</v>
      </c>
      <c r="G137" s="215"/>
      <c r="H137" s="215" t="s">
        <v>971</v>
      </c>
      <c r="I137" s="215" t="s">
        <v>920</v>
      </c>
      <c r="J137" s="215">
        <v>255</v>
      </c>
      <c r="K137" s="261"/>
    </row>
    <row r="138" spans="2:11" s="1" customFormat="1" ht="15" customHeight="1">
      <c r="B138" s="258"/>
      <c r="C138" s="215" t="s">
        <v>948</v>
      </c>
      <c r="D138" s="215"/>
      <c r="E138" s="215"/>
      <c r="F138" s="236" t="s">
        <v>918</v>
      </c>
      <c r="G138" s="215"/>
      <c r="H138" s="215" t="s">
        <v>972</v>
      </c>
      <c r="I138" s="215" t="s">
        <v>950</v>
      </c>
      <c r="J138" s="215"/>
      <c r="K138" s="261"/>
    </row>
    <row r="139" spans="2:11" s="1" customFormat="1" ht="15" customHeight="1">
      <c r="B139" s="258"/>
      <c r="C139" s="215" t="s">
        <v>951</v>
      </c>
      <c r="D139" s="215"/>
      <c r="E139" s="215"/>
      <c r="F139" s="236" t="s">
        <v>918</v>
      </c>
      <c r="G139" s="215"/>
      <c r="H139" s="215" t="s">
        <v>973</v>
      </c>
      <c r="I139" s="215" t="s">
        <v>953</v>
      </c>
      <c r="J139" s="215"/>
      <c r="K139" s="261"/>
    </row>
    <row r="140" spans="2:11" s="1" customFormat="1" ht="15" customHeight="1">
      <c r="B140" s="258"/>
      <c r="C140" s="215" t="s">
        <v>954</v>
      </c>
      <c r="D140" s="215"/>
      <c r="E140" s="215"/>
      <c r="F140" s="236" t="s">
        <v>918</v>
      </c>
      <c r="G140" s="215"/>
      <c r="H140" s="215" t="s">
        <v>954</v>
      </c>
      <c r="I140" s="215" t="s">
        <v>953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918</v>
      </c>
      <c r="G141" s="215"/>
      <c r="H141" s="215" t="s">
        <v>974</v>
      </c>
      <c r="I141" s="215" t="s">
        <v>953</v>
      </c>
      <c r="J141" s="215"/>
      <c r="K141" s="261"/>
    </row>
    <row r="142" spans="2:11" s="1" customFormat="1" ht="15" customHeight="1">
      <c r="B142" s="258"/>
      <c r="C142" s="215" t="s">
        <v>975</v>
      </c>
      <c r="D142" s="215"/>
      <c r="E142" s="215"/>
      <c r="F142" s="236" t="s">
        <v>918</v>
      </c>
      <c r="G142" s="215"/>
      <c r="H142" s="215" t="s">
        <v>976</v>
      </c>
      <c r="I142" s="215" t="s">
        <v>953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977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912</v>
      </c>
      <c r="D148" s="228"/>
      <c r="E148" s="228"/>
      <c r="F148" s="228" t="s">
        <v>913</v>
      </c>
      <c r="G148" s="229"/>
      <c r="H148" s="228" t="s">
        <v>51</v>
      </c>
      <c r="I148" s="228" t="s">
        <v>54</v>
      </c>
      <c r="J148" s="228" t="s">
        <v>914</v>
      </c>
      <c r="K148" s="227"/>
    </row>
    <row r="149" spans="2:11" s="1" customFormat="1" ht="17.25" customHeight="1">
      <c r="B149" s="226"/>
      <c r="C149" s="230" t="s">
        <v>915</v>
      </c>
      <c r="D149" s="230"/>
      <c r="E149" s="230"/>
      <c r="F149" s="231" t="s">
        <v>916</v>
      </c>
      <c r="G149" s="232"/>
      <c r="H149" s="230"/>
      <c r="I149" s="230"/>
      <c r="J149" s="230" t="s">
        <v>917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921</v>
      </c>
      <c r="D151" s="215"/>
      <c r="E151" s="215"/>
      <c r="F151" s="266" t="s">
        <v>918</v>
      </c>
      <c r="G151" s="215"/>
      <c r="H151" s="265" t="s">
        <v>958</v>
      </c>
      <c r="I151" s="265" t="s">
        <v>920</v>
      </c>
      <c r="J151" s="265">
        <v>120</v>
      </c>
      <c r="K151" s="261"/>
    </row>
    <row r="152" spans="2:11" s="1" customFormat="1" ht="15" customHeight="1">
      <c r="B152" s="238"/>
      <c r="C152" s="265" t="s">
        <v>967</v>
      </c>
      <c r="D152" s="215"/>
      <c r="E152" s="215"/>
      <c r="F152" s="266" t="s">
        <v>918</v>
      </c>
      <c r="G152" s="215"/>
      <c r="H152" s="265" t="s">
        <v>978</v>
      </c>
      <c r="I152" s="265" t="s">
        <v>920</v>
      </c>
      <c r="J152" s="265" t="s">
        <v>969</v>
      </c>
      <c r="K152" s="261"/>
    </row>
    <row r="153" spans="2:11" s="1" customFormat="1" ht="15" customHeight="1">
      <c r="B153" s="238"/>
      <c r="C153" s="265" t="s">
        <v>866</v>
      </c>
      <c r="D153" s="215"/>
      <c r="E153" s="215"/>
      <c r="F153" s="266" t="s">
        <v>918</v>
      </c>
      <c r="G153" s="215"/>
      <c r="H153" s="265" t="s">
        <v>979</v>
      </c>
      <c r="I153" s="265" t="s">
        <v>920</v>
      </c>
      <c r="J153" s="265" t="s">
        <v>969</v>
      </c>
      <c r="K153" s="261"/>
    </row>
    <row r="154" spans="2:11" s="1" customFormat="1" ht="15" customHeight="1">
      <c r="B154" s="238"/>
      <c r="C154" s="265" t="s">
        <v>923</v>
      </c>
      <c r="D154" s="215"/>
      <c r="E154" s="215"/>
      <c r="F154" s="266" t="s">
        <v>924</v>
      </c>
      <c r="G154" s="215"/>
      <c r="H154" s="265" t="s">
        <v>958</v>
      </c>
      <c r="I154" s="265" t="s">
        <v>920</v>
      </c>
      <c r="J154" s="265">
        <v>50</v>
      </c>
      <c r="K154" s="261"/>
    </row>
    <row r="155" spans="2:11" s="1" customFormat="1" ht="15" customHeight="1">
      <c r="B155" s="238"/>
      <c r="C155" s="265" t="s">
        <v>926</v>
      </c>
      <c r="D155" s="215"/>
      <c r="E155" s="215"/>
      <c r="F155" s="266" t="s">
        <v>918</v>
      </c>
      <c r="G155" s="215"/>
      <c r="H155" s="265" t="s">
        <v>958</v>
      </c>
      <c r="I155" s="265" t="s">
        <v>928</v>
      </c>
      <c r="J155" s="265"/>
      <c r="K155" s="261"/>
    </row>
    <row r="156" spans="2:11" s="1" customFormat="1" ht="15" customHeight="1">
      <c r="B156" s="238"/>
      <c r="C156" s="265" t="s">
        <v>937</v>
      </c>
      <c r="D156" s="215"/>
      <c r="E156" s="215"/>
      <c r="F156" s="266" t="s">
        <v>924</v>
      </c>
      <c r="G156" s="215"/>
      <c r="H156" s="265" t="s">
        <v>958</v>
      </c>
      <c r="I156" s="265" t="s">
        <v>920</v>
      </c>
      <c r="J156" s="265">
        <v>50</v>
      </c>
      <c r="K156" s="261"/>
    </row>
    <row r="157" spans="2:11" s="1" customFormat="1" ht="15" customHeight="1">
      <c r="B157" s="238"/>
      <c r="C157" s="265" t="s">
        <v>945</v>
      </c>
      <c r="D157" s="215"/>
      <c r="E157" s="215"/>
      <c r="F157" s="266" t="s">
        <v>924</v>
      </c>
      <c r="G157" s="215"/>
      <c r="H157" s="265" t="s">
        <v>958</v>
      </c>
      <c r="I157" s="265" t="s">
        <v>920</v>
      </c>
      <c r="J157" s="265">
        <v>50</v>
      </c>
      <c r="K157" s="261"/>
    </row>
    <row r="158" spans="2:11" s="1" customFormat="1" ht="15" customHeight="1">
      <c r="B158" s="238"/>
      <c r="C158" s="265" t="s">
        <v>943</v>
      </c>
      <c r="D158" s="215"/>
      <c r="E158" s="215"/>
      <c r="F158" s="266" t="s">
        <v>924</v>
      </c>
      <c r="G158" s="215"/>
      <c r="H158" s="265" t="s">
        <v>958</v>
      </c>
      <c r="I158" s="265" t="s">
        <v>920</v>
      </c>
      <c r="J158" s="265">
        <v>50</v>
      </c>
      <c r="K158" s="261"/>
    </row>
    <row r="159" spans="2:11" s="1" customFormat="1" ht="15" customHeight="1">
      <c r="B159" s="238"/>
      <c r="C159" s="265" t="s">
        <v>96</v>
      </c>
      <c r="D159" s="215"/>
      <c r="E159" s="215"/>
      <c r="F159" s="266" t="s">
        <v>918</v>
      </c>
      <c r="G159" s="215"/>
      <c r="H159" s="265" t="s">
        <v>980</v>
      </c>
      <c r="I159" s="265" t="s">
        <v>920</v>
      </c>
      <c r="J159" s="265" t="s">
        <v>981</v>
      </c>
      <c r="K159" s="261"/>
    </row>
    <row r="160" spans="2:11" s="1" customFormat="1" ht="15" customHeight="1">
      <c r="B160" s="238"/>
      <c r="C160" s="265" t="s">
        <v>982</v>
      </c>
      <c r="D160" s="215"/>
      <c r="E160" s="215"/>
      <c r="F160" s="266" t="s">
        <v>918</v>
      </c>
      <c r="G160" s="215"/>
      <c r="H160" s="265" t="s">
        <v>983</v>
      </c>
      <c r="I160" s="265" t="s">
        <v>953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984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912</v>
      </c>
      <c r="D166" s="228"/>
      <c r="E166" s="228"/>
      <c r="F166" s="228" t="s">
        <v>913</v>
      </c>
      <c r="G166" s="270"/>
      <c r="H166" s="271" t="s">
        <v>51</v>
      </c>
      <c r="I166" s="271" t="s">
        <v>54</v>
      </c>
      <c r="J166" s="228" t="s">
        <v>914</v>
      </c>
      <c r="K166" s="208"/>
    </row>
    <row r="167" spans="2:11" s="1" customFormat="1" ht="17.25" customHeight="1">
      <c r="B167" s="209"/>
      <c r="C167" s="230" t="s">
        <v>915</v>
      </c>
      <c r="D167" s="230"/>
      <c r="E167" s="230"/>
      <c r="F167" s="231" t="s">
        <v>916</v>
      </c>
      <c r="G167" s="272"/>
      <c r="H167" s="273"/>
      <c r="I167" s="273"/>
      <c r="J167" s="230" t="s">
        <v>917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921</v>
      </c>
      <c r="D169" s="215"/>
      <c r="E169" s="215"/>
      <c r="F169" s="236" t="s">
        <v>918</v>
      </c>
      <c r="G169" s="215"/>
      <c r="H169" s="215" t="s">
        <v>958</v>
      </c>
      <c r="I169" s="215" t="s">
        <v>920</v>
      </c>
      <c r="J169" s="215">
        <v>120</v>
      </c>
      <c r="K169" s="261"/>
    </row>
    <row r="170" spans="2:11" s="1" customFormat="1" ht="15" customHeight="1">
      <c r="B170" s="238"/>
      <c r="C170" s="215" t="s">
        <v>967</v>
      </c>
      <c r="D170" s="215"/>
      <c r="E170" s="215"/>
      <c r="F170" s="236" t="s">
        <v>918</v>
      </c>
      <c r="G170" s="215"/>
      <c r="H170" s="215" t="s">
        <v>968</v>
      </c>
      <c r="I170" s="215" t="s">
        <v>920</v>
      </c>
      <c r="J170" s="215" t="s">
        <v>969</v>
      </c>
      <c r="K170" s="261"/>
    </row>
    <row r="171" spans="2:11" s="1" customFormat="1" ht="15" customHeight="1">
      <c r="B171" s="238"/>
      <c r="C171" s="215" t="s">
        <v>866</v>
      </c>
      <c r="D171" s="215"/>
      <c r="E171" s="215"/>
      <c r="F171" s="236" t="s">
        <v>918</v>
      </c>
      <c r="G171" s="215"/>
      <c r="H171" s="215" t="s">
        <v>985</v>
      </c>
      <c r="I171" s="215" t="s">
        <v>920</v>
      </c>
      <c r="J171" s="215" t="s">
        <v>969</v>
      </c>
      <c r="K171" s="261"/>
    </row>
    <row r="172" spans="2:11" s="1" customFormat="1" ht="15" customHeight="1">
      <c r="B172" s="238"/>
      <c r="C172" s="215" t="s">
        <v>923</v>
      </c>
      <c r="D172" s="215"/>
      <c r="E172" s="215"/>
      <c r="F172" s="236" t="s">
        <v>924</v>
      </c>
      <c r="G172" s="215"/>
      <c r="H172" s="215" t="s">
        <v>985</v>
      </c>
      <c r="I172" s="215" t="s">
        <v>920</v>
      </c>
      <c r="J172" s="215">
        <v>50</v>
      </c>
      <c r="K172" s="261"/>
    </row>
    <row r="173" spans="2:11" s="1" customFormat="1" ht="15" customHeight="1">
      <c r="B173" s="238"/>
      <c r="C173" s="215" t="s">
        <v>926</v>
      </c>
      <c r="D173" s="215"/>
      <c r="E173" s="215"/>
      <c r="F173" s="236" t="s">
        <v>918</v>
      </c>
      <c r="G173" s="215"/>
      <c r="H173" s="215" t="s">
        <v>985</v>
      </c>
      <c r="I173" s="215" t="s">
        <v>928</v>
      </c>
      <c r="J173" s="215"/>
      <c r="K173" s="261"/>
    </row>
    <row r="174" spans="2:11" s="1" customFormat="1" ht="15" customHeight="1">
      <c r="B174" s="238"/>
      <c r="C174" s="215" t="s">
        <v>937</v>
      </c>
      <c r="D174" s="215"/>
      <c r="E174" s="215"/>
      <c r="F174" s="236" t="s">
        <v>924</v>
      </c>
      <c r="G174" s="215"/>
      <c r="H174" s="215" t="s">
        <v>985</v>
      </c>
      <c r="I174" s="215" t="s">
        <v>920</v>
      </c>
      <c r="J174" s="215">
        <v>50</v>
      </c>
      <c r="K174" s="261"/>
    </row>
    <row r="175" spans="2:11" s="1" customFormat="1" ht="15" customHeight="1">
      <c r="B175" s="238"/>
      <c r="C175" s="215" t="s">
        <v>945</v>
      </c>
      <c r="D175" s="215"/>
      <c r="E175" s="215"/>
      <c r="F175" s="236" t="s">
        <v>924</v>
      </c>
      <c r="G175" s="215"/>
      <c r="H175" s="215" t="s">
        <v>985</v>
      </c>
      <c r="I175" s="215" t="s">
        <v>920</v>
      </c>
      <c r="J175" s="215">
        <v>50</v>
      </c>
      <c r="K175" s="261"/>
    </row>
    <row r="176" spans="2:11" s="1" customFormat="1" ht="15" customHeight="1">
      <c r="B176" s="238"/>
      <c r="C176" s="215" t="s">
        <v>943</v>
      </c>
      <c r="D176" s="215"/>
      <c r="E176" s="215"/>
      <c r="F176" s="236" t="s">
        <v>924</v>
      </c>
      <c r="G176" s="215"/>
      <c r="H176" s="215" t="s">
        <v>985</v>
      </c>
      <c r="I176" s="215" t="s">
        <v>920</v>
      </c>
      <c r="J176" s="215">
        <v>50</v>
      </c>
      <c r="K176" s="261"/>
    </row>
    <row r="177" spans="2:11" s="1" customFormat="1" ht="15" customHeight="1">
      <c r="B177" s="238"/>
      <c r="C177" s="215" t="s">
        <v>132</v>
      </c>
      <c r="D177" s="215"/>
      <c r="E177" s="215"/>
      <c r="F177" s="236" t="s">
        <v>918</v>
      </c>
      <c r="G177" s="215"/>
      <c r="H177" s="215" t="s">
        <v>986</v>
      </c>
      <c r="I177" s="215" t="s">
        <v>987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918</v>
      </c>
      <c r="G178" s="215"/>
      <c r="H178" s="215" t="s">
        <v>988</v>
      </c>
      <c r="I178" s="215" t="s">
        <v>989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918</v>
      </c>
      <c r="G179" s="215"/>
      <c r="H179" s="215" t="s">
        <v>990</v>
      </c>
      <c r="I179" s="215" t="s">
        <v>920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918</v>
      </c>
      <c r="G180" s="215"/>
      <c r="H180" s="215" t="s">
        <v>991</v>
      </c>
      <c r="I180" s="215" t="s">
        <v>920</v>
      </c>
      <c r="J180" s="215">
        <v>255</v>
      </c>
      <c r="K180" s="261"/>
    </row>
    <row r="181" spans="2:11" s="1" customFormat="1" ht="15" customHeight="1">
      <c r="B181" s="238"/>
      <c r="C181" s="215" t="s">
        <v>133</v>
      </c>
      <c r="D181" s="215"/>
      <c r="E181" s="215"/>
      <c r="F181" s="236" t="s">
        <v>918</v>
      </c>
      <c r="G181" s="215"/>
      <c r="H181" s="215" t="s">
        <v>882</v>
      </c>
      <c r="I181" s="215" t="s">
        <v>920</v>
      </c>
      <c r="J181" s="215">
        <v>10</v>
      </c>
      <c r="K181" s="261"/>
    </row>
    <row r="182" spans="2:11" s="1" customFormat="1" ht="15" customHeight="1">
      <c r="B182" s="238"/>
      <c r="C182" s="215" t="s">
        <v>134</v>
      </c>
      <c r="D182" s="215"/>
      <c r="E182" s="215"/>
      <c r="F182" s="236" t="s">
        <v>918</v>
      </c>
      <c r="G182" s="215"/>
      <c r="H182" s="215" t="s">
        <v>992</v>
      </c>
      <c r="I182" s="215" t="s">
        <v>953</v>
      </c>
      <c r="J182" s="215"/>
      <c r="K182" s="261"/>
    </row>
    <row r="183" spans="2:11" s="1" customFormat="1" ht="15" customHeight="1">
      <c r="B183" s="238"/>
      <c r="C183" s="215" t="s">
        <v>993</v>
      </c>
      <c r="D183" s="215"/>
      <c r="E183" s="215"/>
      <c r="F183" s="236" t="s">
        <v>918</v>
      </c>
      <c r="G183" s="215"/>
      <c r="H183" s="215" t="s">
        <v>994</v>
      </c>
      <c r="I183" s="215" t="s">
        <v>953</v>
      </c>
      <c r="J183" s="215"/>
      <c r="K183" s="261"/>
    </row>
    <row r="184" spans="2:11" s="1" customFormat="1" ht="15" customHeight="1">
      <c r="B184" s="238"/>
      <c r="C184" s="215" t="s">
        <v>982</v>
      </c>
      <c r="D184" s="215"/>
      <c r="E184" s="215"/>
      <c r="F184" s="236" t="s">
        <v>918</v>
      </c>
      <c r="G184" s="215"/>
      <c r="H184" s="215" t="s">
        <v>995</v>
      </c>
      <c r="I184" s="215" t="s">
        <v>953</v>
      </c>
      <c r="J184" s="215"/>
      <c r="K184" s="261"/>
    </row>
    <row r="185" spans="2:11" s="1" customFormat="1" ht="15" customHeight="1">
      <c r="B185" s="238"/>
      <c r="C185" s="215" t="s">
        <v>136</v>
      </c>
      <c r="D185" s="215"/>
      <c r="E185" s="215"/>
      <c r="F185" s="236" t="s">
        <v>924</v>
      </c>
      <c r="G185" s="215"/>
      <c r="H185" s="215" t="s">
        <v>996</v>
      </c>
      <c r="I185" s="215" t="s">
        <v>920</v>
      </c>
      <c r="J185" s="215">
        <v>50</v>
      </c>
      <c r="K185" s="261"/>
    </row>
    <row r="186" spans="2:11" s="1" customFormat="1" ht="15" customHeight="1">
      <c r="B186" s="238"/>
      <c r="C186" s="215" t="s">
        <v>997</v>
      </c>
      <c r="D186" s="215"/>
      <c r="E186" s="215"/>
      <c r="F186" s="236" t="s">
        <v>924</v>
      </c>
      <c r="G186" s="215"/>
      <c r="H186" s="215" t="s">
        <v>998</v>
      </c>
      <c r="I186" s="215" t="s">
        <v>999</v>
      </c>
      <c r="J186" s="215"/>
      <c r="K186" s="261"/>
    </row>
    <row r="187" spans="2:11" s="1" customFormat="1" ht="15" customHeight="1">
      <c r="B187" s="238"/>
      <c r="C187" s="215" t="s">
        <v>1000</v>
      </c>
      <c r="D187" s="215"/>
      <c r="E187" s="215"/>
      <c r="F187" s="236" t="s">
        <v>924</v>
      </c>
      <c r="G187" s="215"/>
      <c r="H187" s="215" t="s">
        <v>1001</v>
      </c>
      <c r="I187" s="215" t="s">
        <v>999</v>
      </c>
      <c r="J187" s="215"/>
      <c r="K187" s="261"/>
    </row>
    <row r="188" spans="2:11" s="1" customFormat="1" ht="15" customHeight="1">
      <c r="B188" s="238"/>
      <c r="C188" s="215" t="s">
        <v>1002</v>
      </c>
      <c r="D188" s="215"/>
      <c r="E188" s="215"/>
      <c r="F188" s="236" t="s">
        <v>924</v>
      </c>
      <c r="G188" s="215"/>
      <c r="H188" s="215" t="s">
        <v>1003</v>
      </c>
      <c r="I188" s="215" t="s">
        <v>999</v>
      </c>
      <c r="J188" s="215"/>
      <c r="K188" s="261"/>
    </row>
    <row r="189" spans="2:11" s="1" customFormat="1" ht="15" customHeight="1">
      <c r="B189" s="238"/>
      <c r="C189" s="274" t="s">
        <v>1004</v>
      </c>
      <c r="D189" s="215"/>
      <c r="E189" s="215"/>
      <c r="F189" s="236" t="s">
        <v>924</v>
      </c>
      <c r="G189" s="215"/>
      <c r="H189" s="215" t="s">
        <v>1005</v>
      </c>
      <c r="I189" s="215" t="s">
        <v>1006</v>
      </c>
      <c r="J189" s="275" t="s">
        <v>1007</v>
      </c>
      <c r="K189" s="261"/>
    </row>
    <row r="190" spans="2:11" s="17" customFormat="1" ht="15" customHeight="1">
      <c r="B190" s="276"/>
      <c r="C190" s="277" t="s">
        <v>1008</v>
      </c>
      <c r="D190" s="278"/>
      <c r="E190" s="278"/>
      <c r="F190" s="279" t="s">
        <v>924</v>
      </c>
      <c r="G190" s="278"/>
      <c r="H190" s="278" t="s">
        <v>1009</v>
      </c>
      <c r="I190" s="278" t="s">
        <v>1006</v>
      </c>
      <c r="J190" s="280" t="s">
        <v>1007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918</v>
      </c>
      <c r="G191" s="215"/>
      <c r="H191" s="212" t="s">
        <v>1010</v>
      </c>
      <c r="I191" s="215" t="s">
        <v>1011</v>
      </c>
      <c r="J191" s="215"/>
      <c r="K191" s="261"/>
    </row>
    <row r="192" spans="2:11" s="1" customFormat="1" ht="15" customHeight="1">
      <c r="B192" s="238"/>
      <c r="C192" s="274" t="s">
        <v>1012</v>
      </c>
      <c r="D192" s="215"/>
      <c r="E192" s="215"/>
      <c r="F192" s="236" t="s">
        <v>918</v>
      </c>
      <c r="G192" s="215"/>
      <c r="H192" s="215" t="s">
        <v>1013</v>
      </c>
      <c r="I192" s="215" t="s">
        <v>953</v>
      </c>
      <c r="J192" s="215"/>
      <c r="K192" s="261"/>
    </row>
    <row r="193" spans="2:11" s="1" customFormat="1" ht="15" customHeight="1">
      <c r="B193" s="238"/>
      <c r="C193" s="274" t="s">
        <v>1014</v>
      </c>
      <c r="D193" s="215"/>
      <c r="E193" s="215"/>
      <c r="F193" s="236" t="s">
        <v>918</v>
      </c>
      <c r="G193" s="215"/>
      <c r="H193" s="215" t="s">
        <v>1015</v>
      </c>
      <c r="I193" s="215" t="s">
        <v>953</v>
      </c>
      <c r="J193" s="215"/>
      <c r="K193" s="261"/>
    </row>
    <row r="194" spans="2:11" s="1" customFormat="1" ht="15" customHeight="1">
      <c r="B194" s="238"/>
      <c r="C194" s="274" t="s">
        <v>1016</v>
      </c>
      <c r="D194" s="215"/>
      <c r="E194" s="215"/>
      <c r="F194" s="236" t="s">
        <v>924</v>
      </c>
      <c r="G194" s="215"/>
      <c r="H194" s="215" t="s">
        <v>1017</v>
      </c>
      <c r="I194" s="215" t="s">
        <v>953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1018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1019</v>
      </c>
      <c r="D201" s="283"/>
      <c r="E201" s="283"/>
      <c r="F201" s="283" t="s">
        <v>1020</v>
      </c>
      <c r="G201" s="284"/>
      <c r="H201" s="335" t="s">
        <v>1021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1011</v>
      </c>
      <c r="D203" s="215"/>
      <c r="E203" s="215"/>
      <c r="F203" s="236" t="s">
        <v>40</v>
      </c>
      <c r="G203" s="215"/>
      <c r="H203" s="333" t="s">
        <v>1022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1023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1024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1025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1026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965</v>
      </c>
      <c r="D209" s="215"/>
      <c r="E209" s="215"/>
      <c r="F209" s="236" t="s">
        <v>76</v>
      </c>
      <c r="G209" s="215"/>
      <c r="H209" s="333" t="s">
        <v>1027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860</v>
      </c>
      <c r="G210" s="215"/>
      <c r="H210" s="333" t="s">
        <v>861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858</v>
      </c>
      <c r="G211" s="215"/>
      <c r="H211" s="333" t="s">
        <v>1028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862</v>
      </c>
      <c r="G212" s="274"/>
      <c r="H212" s="332" t="s">
        <v>863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864</v>
      </c>
      <c r="G213" s="274"/>
      <c r="H213" s="332" t="s">
        <v>1029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989</v>
      </c>
      <c r="D215" s="215"/>
      <c r="E215" s="215"/>
      <c r="F215" s="236">
        <v>1</v>
      </c>
      <c r="G215" s="274"/>
      <c r="H215" s="332" t="s">
        <v>1030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1031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1032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1033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07 - 7. prostor - 16. patro</vt:lpstr>
      <vt:lpstr>Seznam figur</vt:lpstr>
      <vt:lpstr>Pokyny pro vyplnění</vt:lpstr>
      <vt:lpstr>'07 - 7. prostor - 16. patro'!Názvy_tisku</vt:lpstr>
      <vt:lpstr>'Rekapitulace stavby'!Názvy_tisku</vt:lpstr>
      <vt:lpstr>'Seznam figur'!Názvy_tisku</vt:lpstr>
      <vt:lpstr>'07 - 7. prostor - 16.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2025-05-21T11:04:05Z</dcterms:created>
  <dcterms:modified xsi:type="dcterms:W3CDTF">2026-01-22T11:05:25Z</dcterms:modified>
</cp:coreProperties>
</file>